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obi\"/>
    </mc:Choice>
  </mc:AlternateContent>
  <xr:revisionPtr revIDLastSave="0" documentId="13_ncr:1_{B891398B-17F5-449E-81D5-6F813991F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p 10" sheetId="4" r:id="rId1"/>
    <sheet name="ÁJK (0)" sheetId="5" r:id="rId2"/>
    <sheet name="ÁOK (52)" sheetId="6" r:id="rId3"/>
    <sheet name="BTK (4)" sheetId="7" r:id="rId4"/>
    <sheet name="ETK (2)" sheetId="8" r:id="rId5"/>
    <sheet name="GYTK (4)" sheetId="9" r:id="rId6"/>
    <sheet name="KPVK (0)" sheetId="10" r:id="rId7"/>
    <sheet name="KTK (1)" sheetId="11" r:id="rId8"/>
    <sheet name="MIK (3)" sheetId="12" r:id="rId9"/>
    <sheet name="MK (0)" sheetId="13" r:id="rId10"/>
    <sheet name="TTK (12)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U11" i="4"/>
  <c r="T11" i="4"/>
  <c r="S11" i="4"/>
  <c r="R11" i="4"/>
  <c r="Q11" i="4"/>
  <c r="P11" i="4"/>
  <c r="O11" i="4"/>
  <c r="N11" i="4"/>
  <c r="M11" i="4"/>
  <c r="V57" i="4"/>
  <c r="U57" i="4"/>
  <c r="T57" i="4"/>
  <c r="S57" i="4"/>
  <c r="R57" i="4"/>
  <c r="Q57" i="4"/>
  <c r="P57" i="4"/>
  <c r="O57" i="4"/>
  <c r="N57" i="4"/>
  <c r="M57" i="4"/>
  <c r="V81" i="4"/>
  <c r="U81" i="4"/>
  <c r="T81" i="4"/>
  <c r="S81" i="4"/>
  <c r="R81" i="4"/>
  <c r="Q81" i="4"/>
  <c r="P81" i="4"/>
  <c r="O81" i="4"/>
  <c r="N81" i="4"/>
  <c r="M81" i="4"/>
  <c r="V77" i="4"/>
  <c r="U77" i="4"/>
  <c r="T77" i="4"/>
  <c r="S77" i="4"/>
  <c r="R77" i="4"/>
  <c r="Q77" i="4"/>
  <c r="P77" i="4"/>
  <c r="O77" i="4"/>
  <c r="N77" i="4"/>
  <c r="M77" i="4"/>
  <c r="V78" i="4"/>
  <c r="U78" i="4"/>
  <c r="T78" i="4"/>
  <c r="S78" i="4"/>
  <c r="R78" i="4"/>
  <c r="Q78" i="4"/>
  <c r="P78" i="4"/>
  <c r="O78" i="4"/>
  <c r="N78" i="4"/>
  <c r="M78" i="4"/>
  <c r="V79" i="4"/>
  <c r="U79" i="4"/>
  <c r="T79" i="4"/>
  <c r="S79" i="4"/>
  <c r="R79" i="4"/>
  <c r="Q79" i="4"/>
  <c r="P79" i="4"/>
  <c r="O79" i="4"/>
  <c r="N79" i="4"/>
  <c r="M79" i="4"/>
  <c r="V74" i="4"/>
  <c r="U74" i="4"/>
  <c r="T74" i="4"/>
  <c r="S74" i="4"/>
  <c r="R74" i="4"/>
  <c r="Q74" i="4"/>
  <c r="P74" i="4"/>
  <c r="O74" i="4"/>
  <c r="N74" i="4"/>
  <c r="M74" i="4"/>
  <c r="V75" i="4"/>
  <c r="U75" i="4"/>
  <c r="T75" i="4"/>
  <c r="S75" i="4"/>
  <c r="R75" i="4"/>
  <c r="Q75" i="4"/>
  <c r="P75" i="4"/>
  <c r="O75" i="4"/>
  <c r="N75" i="4"/>
  <c r="M75" i="4"/>
  <c r="V83" i="4"/>
  <c r="U83" i="4"/>
  <c r="T83" i="4"/>
  <c r="S83" i="4"/>
  <c r="R83" i="4"/>
  <c r="Q83" i="4"/>
  <c r="P83" i="4"/>
  <c r="O83" i="4"/>
  <c r="N83" i="4"/>
  <c r="M83" i="4"/>
  <c r="V68" i="4"/>
  <c r="U68" i="4"/>
  <c r="T68" i="4"/>
  <c r="S68" i="4"/>
  <c r="R68" i="4"/>
  <c r="Q68" i="4"/>
  <c r="P68" i="4"/>
  <c r="O68" i="4"/>
  <c r="N68" i="4"/>
  <c r="M68" i="4"/>
  <c r="V69" i="4"/>
  <c r="U69" i="4"/>
  <c r="T69" i="4"/>
  <c r="S69" i="4"/>
  <c r="R69" i="4"/>
  <c r="Q69" i="4"/>
  <c r="P69" i="4"/>
  <c r="O69" i="4"/>
  <c r="N69" i="4"/>
  <c r="M69" i="4"/>
  <c r="V72" i="4"/>
  <c r="U72" i="4"/>
  <c r="T72" i="4"/>
  <c r="S72" i="4"/>
  <c r="R72" i="4"/>
  <c r="Q72" i="4"/>
  <c r="P72" i="4"/>
  <c r="O72" i="4"/>
  <c r="N72" i="4"/>
  <c r="M72" i="4"/>
  <c r="V65" i="4"/>
  <c r="U65" i="4"/>
  <c r="T65" i="4"/>
  <c r="S65" i="4"/>
  <c r="R65" i="4"/>
  <c r="Q65" i="4"/>
  <c r="P65" i="4"/>
  <c r="O65" i="4"/>
  <c r="N65" i="4"/>
  <c r="M65" i="4"/>
  <c r="V70" i="4"/>
  <c r="U70" i="4"/>
  <c r="T70" i="4"/>
  <c r="S70" i="4"/>
  <c r="R70" i="4"/>
  <c r="Q70" i="4"/>
  <c r="P70" i="4"/>
  <c r="O70" i="4"/>
  <c r="N70" i="4"/>
  <c r="M70" i="4"/>
  <c r="V67" i="4"/>
  <c r="U67" i="4"/>
  <c r="T67" i="4"/>
  <c r="S67" i="4"/>
  <c r="R67" i="4"/>
  <c r="Q67" i="4"/>
  <c r="P67" i="4"/>
  <c r="O67" i="4"/>
  <c r="N67" i="4"/>
  <c r="M67" i="4"/>
  <c r="V64" i="4"/>
  <c r="U64" i="4"/>
  <c r="T64" i="4"/>
  <c r="S64" i="4"/>
  <c r="R64" i="4"/>
  <c r="Q64" i="4"/>
  <c r="P64" i="4"/>
  <c r="O64" i="4"/>
  <c r="N64" i="4"/>
  <c r="M64" i="4"/>
  <c r="V60" i="4"/>
  <c r="U60" i="4"/>
  <c r="T60" i="4"/>
  <c r="S60" i="4"/>
  <c r="R60" i="4"/>
  <c r="Q60" i="4"/>
  <c r="P60" i="4"/>
  <c r="O60" i="4"/>
  <c r="N60" i="4"/>
  <c r="M60" i="4"/>
  <c r="V63" i="4"/>
  <c r="U63" i="4"/>
  <c r="T63" i="4"/>
  <c r="S63" i="4"/>
  <c r="R63" i="4"/>
  <c r="Q63" i="4"/>
  <c r="P63" i="4"/>
  <c r="O63" i="4"/>
  <c r="N63" i="4"/>
  <c r="M63" i="4"/>
  <c r="V71" i="4"/>
  <c r="U71" i="4"/>
  <c r="T71" i="4"/>
  <c r="S71" i="4"/>
  <c r="R71" i="4"/>
  <c r="Q71" i="4"/>
  <c r="P71" i="4"/>
  <c r="O71" i="4"/>
  <c r="N71" i="4"/>
  <c r="M71" i="4"/>
  <c r="V82" i="4"/>
  <c r="U82" i="4"/>
  <c r="T82" i="4"/>
  <c r="S82" i="4"/>
  <c r="R82" i="4"/>
  <c r="Q82" i="4"/>
  <c r="P82" i="4"/>
  <c r="O82" i="4"/>
  <c r="N82" i="4"/>
  <c r="M82" i="4"/>
  <c r="V66" i="4"/>
  <c r="U66" i="4"/>
  <c r="T66" i="4"/>
  <c r="S66" i="4"/>
  <c r="R66" i="4"/>
  <c r="Q66" i="4"/>
  <c r="P66" i="4"/>
  <c r="O66" i="4"/>
  <c r="N66" i="4"/>
  <c r="M66" i="4"/>
  <c r="V52" i="4"/>
  <c r="U52" i="4"/>
  <c r="T52" i="4"/>
  <c r="S52" i="4"/>
  <c r="R52" i="4"/>
  <c r="Q52" i="4"/>
  <c r="P52" i="4"/>
  <c r="O52" i="4"/>
  <c r="N52" i="4"/>
  <c r="M52" i="4"/>
  <c r="V80" i="4"/>
  <c r="U80" i="4"/>
  <c r="T80" i="4"/>
  <c r="S80" i="4"/>
  <c r="R80" i="4"/>
  <c r="Q80" i="4"/>
  <c r="P80" i="4"/>
  <c r="O80" i="4"/>
  <c r="N80" i="4"/>
  <c r="M80" i="4"/>
  <c r="V51" i="4"/>
  <c r="U51" i="4"/>
  <c r="T51" i="4"/>
  <c r="S51" i="4"/>
  <c r="R51" i="4"/>
  <c r="Q51" i="4"/>
  <c r="P51" i="4"/>
  <c r="O51" i="4"/>
  <c r="N51" i="4"/>
  <c r="M51" i="4"/>
  <c r="V54" i="4"/>
  <c r="U54" i="4"/>
  <c r="T54" i="4"/>
  <c r="S54" i="4"/>
  <c r="R54" i="4"/>
  <c r="Q54" i="4"/>
  <c r="P54" i="4"/>
  <c r="O54" i="4"/>
  <c r="N54" i="4"/>
  <c r="M54" i="4"/>
  <c r="V62" i="4"/>
  <c r="U62" i="4"/>
  <c r="T62" i="4"/>
  <c r="S62" i="4"/>
  <c r="R62" i="4"/>
  <c r="Q62" i="4"/>
  <c r="P62" i="4"/>
  <c r="O62" i="4"/>
  <c r="N62" i="4"/>
  <c r="M62" i="4"/>
  <c r="V59" i="4"/>
  <c r="U59" i="4"/>
  <c r="T59" i="4"/>
  <c r="S59" i="4"/>
  <c r="R59" i="4"/>
  <c r="Q59" i="4"/>
  <c r="P59" i="4"/>
  <c r="O59" i="4"/>
  <c r="N59" i="4"/>
  <c r="M59" i="4"/>
  <c r="V47" i="4"/>
  <c r="U47" i="4"/>
  <c r="T47" i="4"/>
  <c r="S47" i="4"/>
  <c r="R47" i="4"/>
  <c r="Q47" i="4"/>
  <c r="P47" i="4"/>
  <c r="O47" i="4"/>
  <c r="N47" i="4"/>
  <c r="M47" i="4"/>
  <c r="V48" i="4"/>
  <c r="U48" i="4"/>
  <c r="T48" i="4"/>
  <c r="S48" i="4"/>
  <c r="R48" i="4"/>
  <c r="Q48" i="4"/>
  <c r="P48" i="4"/>
  <c r="O48" i="4"/>
  <c r="N48" i="4"/>
  <c r="M48" i="4"/>
  <c r="V61" i="4"/>
  <c r="U61" i="4"/>
  <c r="T61" i="4"/>
  <c r="S61" i="4"/>
  <c r="R61" i="4"/>
  <c r="Q61" i="4"/>
  <c r="P61" i="4"/>
  <c r="O61" i="4"/>
  <c r="N61" i="4"/>
  <c r="M61" i="4"/>
  <c r="V73" i="4"/>
  <c r="U73" i="4"/>
  <c r="T73" i="4"/>
  <c r="S73" i="4"/>
  <c r="R73" i="4"/>
  <c r="Q73" i="4"/>
  <c r="P73" i="4"/>
  <c r="O73" i="4"/>
  <c r="N73" i="4"/>
  <c r="M73" i="4"/>
  <c r="V53" i="4"/>
  <c r="U53" i="4"/>
  <c r="T53" i="4"/>
  <c r="S53" i="4"/>
  <c r="R53" i="4"/>
  <c r="Q53" i="4"/>
  <c r="P53" i="4"/>
  <c r="O53" i="4"/>
  <c r="N53" i="4"/>
  <c r="M53" i="4"/>
  <c r="V55" i="4"/>
  <c r="U55" i="4"/>
  <c r="T55" i="4"/>
  <c r="S55" i="4"/>
  <c r="R55" i="4"/>
  <c r="Q55" i="4"/>
  <c r="P55" i="4"/>
  <c r="O55" i="4"/>
  <c r="N55" i="4"/>
  <c r="M55" i="4"/>
  <c r="V49" i="4"/>
  <c r="U49" i="4"/>
  <c r="T49" i="4"/>
  <c r="S49" i="4"/>
  <c r="R49" i="4"/>
  <c r="Q49" i="4"/>
  <c r="P49" i="4"/>
  <c r="O49" i="4"/>
  <c r="N49" i="4"/>
  <c r="M49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1" i="4"/>
  <c r="U41" i="4"/>
  <c r="T41" i="4"/>
  <c r="S41" i="4"/>
  <c r="R41" i="4"/>
  <c r="Q41" i="4"/>
  <c r="P41" i="4"/>
  <c r="O41" i="4"/>
  <c r="N41" i="4"/>
  <c r="M41" i="4"/>
  <c r="V35" i="4"/>
  <c r="U35" i="4"/>
  <c r="T35" i="4"/>
  <c r="S35" i="4"/>
  <c r="R35" i="4"/>
  <c r="Q35" i="4"/>
  <c r="P35" i="4"/>
  <c r="O35" i="4"/>
  <c r="N35" i="4"/>
  <c r="M35" i="4"/>
  <c r="V36" i="4"/>
  <c r="U36" i="4"/>
  <c r="T36" i="4"/>
  <c r="S36" i="4"/>
  <c r="R36" i="4"/>
  <c r="Q36" i="4"/>
  <c r="P36" i="4"/>
  <c r="O36" i="4"/>
  <c r="N36" i="4"/>
  <c r="M36" i="4"/>
  <c r="V37" i="4"/>
  <c r="U37" i="4"/>
  <c r="T37" i="4"/>
  <c r="S37" i="4"/>
  <c r="R37" i="4"/>
  <c r="Q37" i="4"/>
  <c r="P37" i="4"/>
  <c r="O37" i="4"/>
  <c r="N37" i="4"/>
  <c r="M37" i="4"/>
  <c r="V33" i="4"/>
  <c r="U33" i="4"/>
  <c r="T33" i="4"/>
  <c r="S33" i="4"/>
  <c r="R33" i="4"/>
  <c r="Q33" i="4"/>
  <c r="P33" i="4"/>
  <c r="O33" i="4"/>
  <c r="N33" i="4"/>
  <c r="M33" i="4"/>
  <c r="V31" i="4"/>
  <c r="U31" i="4"/>
  <c r="T31" i="4"/>
  <c r="S31" i="4"/>
  <c r="R31" i="4"/>
  <c r="Q31" i="4"/>
  <c r="P31" i="4"/>
  <c r="O31" i="4"/>
  <c r="N31" i="4"/>
  <c r="M31" i="4"/>
  <c r="V32" i="4"/>
  <c r="U32" i="4"/>
  <c r="T32" i="4"/>
  <c r="S32" i="4"/>
  <c r="R32" i="4"/>
  <c r="Q32" i="4"/>
  <c r="P32" i="4"/>
  <c r="O32" i="4"/>
  <c r="N32" i="4"/>
  <c r="M32" i="4"/>
  <c r="V29" i="4"/>
  <c r="U29" i="4"/>
  <c r="T29" i="4"/>
  <c r="S29" i="4"/>
  <c r="R29" i="4"/>
  <c r="Q29" i="4"/>
  <c r="P29" i="4"/>
  <c r="O29" i="4"/>
  <c r="N29" i="4"/>
  <c r="M29" i="4"/>
  <c r="V39" i="4"/>
  <c r="U39" i="4"/>
  <c r="T39" i="4"/>
  <c r="S39" i="4"/>
  <c r="R39" i="4"/>
  <c r="Q39" i="4"/>
  <c r="P39" i="4"/>
  <c r="O39" i="4"/>
  <c r="N39" i="4"/>
  <c r="M39" i="4"/>
  <c r="V40" i="4"/>
  <c r="U40" i="4"/>
  <c r="T40" i="4"/>
  <c r="S40" i="4"/>
  <c r="R40" i="4"/>
  <c r="Q40" i="4"/>
  <c r="P40" i="4"/>
  <c r="O40" i="4"/>
  <c r="N40" i="4"/>
  <c r="M40" i="4"/>
  <c r="V43" i="4"/>
  <c r="U43" i="4"/>
  <c r="T43" i="4"/>
  <c r="S43" i="4"/>
  <c r="R43" i="4"/>
  <c r="Q43" i="4"/>
  <c r="P43" i="4"/>
  <c r="O43" i="4"/>
  <c r="N43" i="4"/>
  <c r="M43" i="4"/>
  <c r="V44" i="4"/>
  <c r="U44" i="4"/>
  <c r="T44" i="4"/>
  <c r="S44" i="4"/>
  <c r="R44" i="4"/>
  <c r="Q44" i="4"/>
  <c r="P44" i="4"/>
  <c r="O44" i="4"/>
  <c r="N44" i="4"/>
  <c r="M44" i="4"/>
  <c r="V26" i="4"/>
  <c r="U26" i="4"/>
  <c r="T26" i="4"/>
  <c r="S26" i="4"/>
  <c r="R26" i="4"/>
  <c r="Q26" i="4"/>
  <c r="P26" i="4"/>
  <c r="O26" i="4"/>
  <c r="N26" i="4"/>
  <c r="M26" i="4"/>
  <c r="V28" i="4"/>
  <c r="U28" i="4"/>
  <c r="T28" i="4"/>
  <c r="S28" i="4"/>
  <c r="R28" i="4"/>
  <c r="Q28" i="4"/>
  <c r="P28" i="4"/>
  <c r="O28" i="4"/>
  <c r="N28" i="4"/>
  <c r="M28" i="4"/>
  <c r="V17" i="4"/>
  <c r="U17" i="4"/>
  <c r="T17" i="4"/>
  <c r="S17" i="4"/>
  <c r="R17" i="4"/>
  <c r="Q17" i="4"/>
  <c r="P17" i="4"/>
  <c r="O17" i="4"/>
  <c r="N17" i="4"/>
  <c r="M17" i="4"/>
  <c r="V21" i="4"/>
  <c r="U21" i="4"/>
  <c r="T21" i="4"/>
  <c r="S21" i="4"/>
  <c r="R21" i="4"/>
  <c r="Q21" i="4"/>
  <c r="P21" i="4"/>
  <c r="O21" i="4"/>
  <c r="N21" i="4"/>
  <c r="M21" i="4"/>
  <c r="V25" i="4"/>
  <c r="U25" i="4"/>
  <c r="T25" i="4"/>
  <c r="S25" i="4"/>
  <c r="R25" i="4"/>
  <c r="Q25" i="4"/>
  <c r="P25" i="4"/>
  <c r="O25" i="4"/>
  <c r="N25" i="4"/>
  <c r="M25" i="4"/>
  <c r="V34" i="4"/>
  <c r="U34" i="4"/>
  <c r="T34" i="4"/>
  <c r="S34" i="4"/>
  <c r="R34" i="4"/>
  <c r="Q34" i="4"/>
  <c r="P34" i="4"/>
  <c r="O34" i="4"/>
  <c r="N34" i="4"/>
  <c r="M34" i="4"/>
  <c r="V27" i="4"/>
  <c r="U27" i="4"/>
  <c r="T27" i="4"/>
  <c r="S27" i="4"/>
  <c r="R27" i="4"/>
  <c r="Q27" i="4"/>
  <c r="P27" i="4"/>
  <c r="O27" i="4"/>
  <c r="N27" i="4"/>
  <c r="M27" i="4"/>
  <c r="V19" i="4"/>
  <c r="U19" i="4"/>
  <c r="T19" i="4"/>
  <c r="S19" i="4"/>
  <c r="R19" i="4"/>
  <c r="Q19" i="4"/>
  <c r="P19" i="4"/>
  <c r="O19" i="4"/>
  <c r="N19" i="4"/>
  <c r="M19" i="4"/>
  <c r="V22" i="4"/>
  <c r="U22" i="4"/>
  <c r="T22" i="4"/>
  <c r="S22" i="4"/>
  <c r="R22" i="4"/>
  <c r="Q22" i="4"/>
  <c r="P22" i="4"/>
  <c r="O22" i="4"/>
  <c r="N22" i="4"/>
  <c r="M22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V20" i="4"/>
  <c r="U20" i="4"/>
  <c r="T20" i="4"/>
  <c r="S20" i="4"/>
  <c r="R20" i="4"/>
  <c r="Q20" i="4"/>
  <c r="P20" i="4"/>
  <c r="O20" i="4"/>
  <c r="N20" i="4"/>
  <c r="M20" i="4"/>
  <c r="V38" i="4"/>
  <c r="U38" i="4"/>
  <c r="T38" i="4"/>
  <c r="S38" i="4"/>
  <c r="R38" i="4"/>
  <c r="Q38" i="4"/>
  <c r="P38" i="4"/>
  <c r="O38" i="4"/>
  <c r="N38" i="4"/>
  <c r="M38" i="4"/>
  <c r="V13" i="4"/>
  <c r="U13" i="4"/>
  <c r="T13" i="4"/>
  <c r="S13" i="4"/>
  <c r="R13" i="4"/>
  <c r="Q13" i="4"/>
  <c r="P13" i="4"/>
  <c r="O13" i="4"/>
  <c r="N13" i="4"/>
  <c r="M13" i="4"/>
  <c r="V24" i="4"/>
  <c r="U24" i="4"/>
  <c r="T24" i="4"/>
  <c r="S24" i="4"/>
  <c r="R24" i="4"/>
  <c r="Q24" i="4"/>
  <c r="P24" i="4"/>
  <c r="O24" i="4"/>
  <c r="N24" i="4"/>
  <c r="M24" i="4"/>
  <c r="V12" i="4"/>
  <c r="U12" i="4"/>
  <c r="T12" i="4"/>
  <c r="S12" i="4"/>
  <c r="R12" i="4"/>
  <c r="Q12" i="4"/>
  <c r="P12" i="4"/>
  <c r="O12" i="4"/>
  <c r="N12" i="4"/>
  <c r="M12" i="4"/>
  <c r="V30" i="4"/>
  <c r="U30" i="4"/>
  <c r="T30" i="4"/>
  <c r="S30" i="4"/>
  <c r="R30" i="4"/>
  <c r="Q30" i="4"/>
  <c r="P30" i="4"/>
  <c r="O30" i="4"/>
  <c r="N30" i="4"/>
  <c r="M30" i="4"/>
  <c r="V8" i="4"/>
  <c r="U8" i="4"/>
  <c r="T8" i="4"/>
  <c r="S8" i="4"/>
  <c r="R8" i="4"/>
  <c r="Q8" i="4"/>
  <c r="P8" i="4"/>
  <c r="O8" i="4"/>
  <c r="N8" i="4"/>
  <c r="M8" i="4"/>
  <c r="V56" i="4"/>
  <c r="U56" i="4"/>
  <c r="T56" i="4"/>
  <c r="S56" i="4"/>
  <c r="R56" i="4"/>
  <c r="Q56" i="4"/>
  <c r="P56" i="4"/>
  <c r="O56" i="4"/>
  <c r="N56" i="4"/>
  <c r="M56" i="4"/>
  <c r="V14" i="4"/>
  <c r="U14" i="4"/>
  <c r="T14" i="4"/>
  <c r="S14" i="4"/>
  <c r="R14" i="4"/>
  <c r="Q14" i="4"/>
  <c r="P14" i="4"/>
  <c r="O14" i="4"/>
  <c r="N14" i="4"/>
  <c r="M14" i="4"/>
  <c r="V58" i="4"/>
  <c r="U58" i="4"/>
  <c r="T58" i="4"/>
  <c r="S58" i="4"/>
  <c r="R58" i="4"/>
  <c r="Q58" i="4"/>
  <c r="P58" i="4"/>
  <c r="O58" i="4"/>
  <c r="N58" i="4"/>
  <c r="M58" i="4"/>
  <c r="V4" i="4"/>
  <c r="U4" i="4"/>
  <c r="T4" i="4"/>
  <c r="S4" i="4"/>
  <c r="R4" i="4"/>
  <c r="Q4" i="4"/>
  <c r="P4" i="4"/>
  <c r="O4" i="4"/>
  <c r="N4" i="4"/>
  <c r="M4" i="4"/>
  <c r="V6" i="4"/>
  <c r="U6" i="4"/>
  <c r="T6" i="4"/>
  <c r="S6" i="4"/>
  <c r="R6" i="4"/>
  <c r="Q6" i="4"/>
  <c r="P6" i="4"/>
  <c r="O6" i="4"/>
  <c r="N6" i="4"/>
  <c r="M6" i="4"/>
  <c r="V9" i="4"/>
  <c r="U9" i="4"/>
  <c r="T9" i="4"/>
  <c r="S9" i="4"/>
  <c r="R9" i="4"/>
  <c r="Q9" i="4"/>
  <c r="P9" i="4"/>
  <c r="O9" i="4"/>
  <c r="N9" i="4"/>
  <c r="M9" i="4"/>
  <c r="V7" i="4"/>
  <c r="U7" i="4"/>
  <c r="T7" i="4"/>
  <c r="S7" i="4"/>
  <c r="R7" i="4"/>
  <c r="Q7" i="4"/>
  <c r="P7" i="4"/>
  <c r="O7" i="4"/>
  <c r="N7" i="4"/>
  <c r="M7" i="4"/>
  <c r="V23" i="4"/>
  <c r="U23" i="4"/>
  <c r="T23" i="4"/>
  <c r="S23" i="4"/>
  <c r="R23" i="4"/>
  <c r="Q23" i="4"/>
  <c r="P23" i="4"/>
  <c r="O23" i="4"/>
  <c r="N23" i="4"/>
  <c r="M23" i="4"/>
  <c r="V3" i="4"/>
  <c r="U3" i="4"/>
  <c r="T3" i="4"/>
  <c r="S3" i="4"/>
  <c r="R3" i="4"/>
  <c r="Q3" i="4"/>
  <c r="P3" i="4"/>
  <c r="O3" i="4"/>
  <c r="N3" i="4"/>
  <c r="M3" i="4"/>
  <c r="V5" i="4"/>
  <c r="U5" i="4"/>
  <c r="T5" i="4"/>
  <c r="S5" i="4"/>
  <c r="R5" i="4"/>
  <c r="Q5" i="4"/>
  <c r="P5" i="4"/>
  <c r="O5" i="4"/>
  <c r="N5" i="4"/>
  <c r="M5" i="4"/>
  <c r="V50" i="4"/>
  <c r="U50" i="4"/>
  <c r="T50" i="4"/>
  <c r="S50" i="4"/>
  <c r="R50" i="4"/>
  <c r="Q50" i="4"/>
  <c r="P50" i="4"/>
  <c r="O50" i="4"/>
  <c r="N50" i="4"/>
  <c r="M50" i="4"/>
  <c r="V2" i="4"/>
  <c r="U2" i="4"/>
  <c r="T2" i="4"/>
  <c r="S2" i="4"/>
  <c r="R2" i="4"/>
  <c r="Q2" i="4"/>
  <c r="P2" i="4"/>
  <c r="O2" i="4"/>
  <c r="N2" i="4"/>
  <c r="M2" i="4"/>
  <c r="V10" i="4"/>
  <c r="U10" i="4"/>
  <c r="T10" i="4"/>
  <c r="S10" i="4"/>
  <c r="R10" i="4"/>
  <c r="Q10" i="4"/>
  <c r="P10" i="4"/>
  <c r="O10" i="4"/>
  <c r="N10" i="4"/>
  <c r="M10" i="4"/>
  <c r="V18" i="4"/>
  <c r="U18" i="4"/>
  <c r="T18" i="4"/>
  <c r="S18" i="4"/>
  <c r="R18" i="4"/>
  <c r="Q18" i="4"/>
  <c r="P18" i="4"/>
  <c r="O18" i="4"/>
  <c r="N18" i="4"/>
  <c r="M18" i="4"/>
  <c r="V42" i="4"/>
  <c r="U42" i="4"/>
  <c r="T42" i="4"/>
  <c r="S42" i="4"/>
  <c r="R42" i="4"/>
  <c r="Q42" i="4"/>
  <c r="P42" i="4"/>
  <c r="O42" i="4"/>
  <c r="N42" i="4"/>
  <c r="M42" i="4"/>
  <c r="V76" i="4"/>
  <c r="U76" i="4"/>
  <c r="T76" i="4"/>
  <c r="S76" i="4"/>
  <c r="R76" i="4"/>
  <c r="Q76" i="4"/>
  <c r="P76" i="4"/>
  <c r="O76" i="4"/>
  <c r="N76" i="4"/>
  <c r="M76" i="4"/>
  <c r="Q84" i="4" l="1"/>
  <c r="O84" i="4"/>
  <c r="R84" i="4"/>
  <c r="W59" i="4"/>
  <c r="W71" i="4"/>
  <c r="W69" i="4"/>
  <c r="W74" i="4"/>
  <c r="W81" i="4"/>
  <c r="M84" i="4"/>
  <c r="N84" i="4"/>
  <c r="V84" i="4"/>
  <c r="W50" i="4"/>
  <c r="W23" i="4"/>
  <c r="W7" i="4"/>
  <c r="W4" i="4"/>
  <c r="W58" i="4"/>
  <c r="W8" i="4"/>
  <c r="W30" i="4"/>
  <c r="W13" i="4"/>
  <c r="W38" i="4"/>
  <c r="W16" i="4"/>
  <c r="W22" i="4"/>
  <c r="W34" i="4"/>
  <c r="W25" i="4"/>
  <c r="W28" i="4"/>
  <c r="W26" i="4"/>
  <c r="W40" i="4"/>
  <c r="W39" i="4"/>
  <c r="W31" i="4"/>
  <c r="W33" i="4"/>
  <c r="W35" i="4"/>
  <c r="W41" i="4"/>
  <c r="W49" i="4"/>
  <c r="W55" i="4"/>
  <c r="W48" i="4"/>
  <c r="W62" i="4"/>
  <c r="W54" i="4"/>
  <c r="W63" i="4"/>
  <c r="W60" i="4"/>
  <c r="W65" i="4"/>
  <c r="W68" i="4"/>
  <c r="W83" i="4"/>
  <c r="P84" i="4"/>
  <c r="W5" i="4"/>
  <c r="W9" i="4"/>
  <c r="W14" i="4"/>
  <c r="W12" i="4"/>
  <c r="W20" i="4"/>
  <c r="W19" i="4"/>
  <c r="W21" i="4"/>
  <c r="W44" i="4"/>
  <c r="W29" i="4"/>
  <c r="W37" i="4"/>
  <c r="W45" i="4"/>
  <c r="W53" i="4"/>
  <c r="W47" i="4"/>
  <c r="W51" i="4"/>
  <c r="W82" i="4"/>
  <c r="W64" i="4"/>
  <c r="W72" i="4"/>
  <c r="W75" i="4"/>
  <c r="W77" i="4"/>
  <c r="S84" i="4"/>
  <c r="W3" i="4"/>
  <c r="W56" i="4"/>
  <c r="W15" i="4"/>
  <c r="W17" i="4"/>
  <c r="W32" i="4"/>
  <c r="W18" i="4"/>
  <c r="T84" i="4"/>
  <c r="W10" i="4"/>
  <c r="W6" i="4"/>
  <c r="W24" i="4"/>
  <c r="W27" i="4"/>
  <c r="W43" i="4"/>
  <c r="W36" i="4"/>
  <c r="W46" i="4"/>
  <c r="W73" i="4"/>
  <c r="W80" i="4"/>
  <c r="W67" i="4"/>
  <c r="W2" i="4"/>
  <c r="W61" i="4"/>
  <c r="W70" i="4"/>
  <c r="U84" i="4"/>
  <c r="W79" i="4"/>
  <c r="W52" i="4"/>
  <c r="W66" i="4"/>
  <c r="W78" i="4"/>
  <c r="W57" i="4"/>
  <c r="W11" i="4"/>
  <c r="W42" i="4"/>
  <c r="W76" i="4"/>
  <c r="W84" i="4" l="1"/>
</calcChain>
</file>

<file path=xl/sharedStrings.xml><?xml version="1.0" encoding="utf-8"?>
<sst xmlns="http://schemas.openxmlformats.org/spreadsheetml/2006/main" count="1063" uniqueCount="429">
  <si>
    <t>Taming the terminological tempest in invasion science</t>
  </si>
  <si>
    <t>Transient loss of Polycomb components induces an epigenetic cancer fate</t>
  </si>
  <si>
    <t>Mitochondrial dysfunction in long COVID: mechanisms, consequences, and potential therapeutic approaches</t>
  </si>
  <si>
    <t>Beneficial Soil Microbiomes and Their Potential Role in Plant Growth and Soil Fertility</t>
  </si>
  <si>
    <t>Atherosclerotic burden and cerebral small vessel disease: exploring the link through microvascular aging and cerebral microhemorrhages</t>
  </si>
  <si>
    <t>Inflammation and Colorectal Cancer: A Meta-Analysis of the Prognostic Significance of the Systemic Immune-Inflammation Index (SII) and the Systemic Inflammation Response Index (SIRI)</t>
  </si>
  <si>
    <t>Spatial analysis and machine learning prediction of forest fire susceptibility: a comprehensive approach for effective management and mitigation</t>
  </si>
  <si>
    <t>Contributions of Gamma-Aminobutyric Acid (GABA) Produced by Lactic Acid Bacteria on Food Quality and Human Health: Current Applications and Future Prospects</t>
  </si>
  <si>
    <t>Multi-decadal improvements in the ecological quality of European rivers are not consistently reflected in biodiversity metrics</t>
  </si>
  <si>
    <t>Psychological intervention improves quality of life in patients with early-stage cancer: a systematic review and meta-analysis of randomized clinical trials</t>
  </si>
  <si>
    <t>The Design, Synthesis and Mechanism of Action of Paxlovid, a Protease Inhibitor Drug Combination for the Treatment of COVID-19</t>
  </si>
  <si>
    <t>Prognostic significance of a signature based on senescence-related genes in colorectal cancer</t>
  </si>
  <si>
    <t>Long-term Multimodal Recording Reveals Epigenetic Adaptation Routes in Dormant Breast Cancer Cells</t>
  </si>
  <si>
    <t>Adherence to the Mediterranean diet and its protective effects against colorectal cancer: a meta-analysis of 26 studies with 2,217,404 participants</t>
  </si>
  <si>
    <t>Ten questions on tools and methods for positive energy districts</t>
  </si>
  <si>
    <t>Protecting stable biological nomenclatural systems enables universal communication: A collective international appeal</t>
  </si>
  <si>
    <t>European guidelines for the diagnosis and treatment of pancreatic exocrine insufficiency: UEG, EPC, EDS, ESPEN, ESPGHAN, ESDO, and ESPCG evidence-based recommendations</t>
  </si>
  <si>
    <t>Early management of adult traumatic spinal cord injury in patients with polytrauma: a consensus and clinical recommendations jointly developed by the World Society of Emergency Surgery (WSES) &amp; the European Association of Neurosurgical Societies (EANS)</t>
  </si>
  <si>
    <t>Combined use of HYSPLIT model and MODIS aerosols optical depth to study the spatiotemporal circulation patterns of Saharan dust events over Central Europe</t>
  </si>
  <si>
    <t>Type 1 Autoimmune Pancreatitis in Europe: Clinical Profile and Response to Treatment</t>
  </si>
  <si>
    <t>Transforming nursing work environments: the impact of organizational culture on work-related stress among nurses: a systematic review</t>
  </si>
  <si>
    <t>To treat or not to treat rheumatoid arthritis with glucocorticoids? A reheated debate</t>
  </si>
  <si>
    <t>Development and Techno-Economic Analysis of a Tracked Indirect Forced Solar Dryer Integrated Photovoltaic System for Drying Tomatoes</t>
  </si>
  <si>
    <t>Monolithic zirconia as a valid alternative to metal-ceramic for implant-supported single crowns in the posterior region: A systematic review and meta-analysis of randomized controlled trials</t>
  </si>
  <si>
    <t>Inland navigation and land use interact to impact European freshwater biodiversity</t>
  </si>
  <si>
    <t>Three-photon and four-photon absorption in lithium niobate measured by the Z-scan technique</t>
  </si>
  <si>
    <t>Liposome-encapsulated mannose-1-phosphate therapy improves global N-glycosylation in different congenital disorders of glycosylation</t>
  </si>
  <si>
    <t>Enhancing groundwater vulnerability assessment for improved environmental management: addressing a critical environmental concern</t>
  </si>
  <si>
    <t>Consolidated Health Economic Evaluation Reporting Standards for Interventions That Use Artificial Intelligence (CHEERS-AI)</t>
  </si>
  <si>
    <t>Understanding the complex dynamics of zebra mussel invasions over several decades in European rivers: drivers, impacts and predictions</t>
  </si>
  <si>
    <t>The anti-staphylococcal fusidic acid as an efflux pump inhibitor combined with fluconazole against vaginal candidiasis in mouse model</t>
  </si>
  <si>
    <t>Genomic surveillance as a scalable framework for precision phage therapy against antibiotic-resistant pathogens</t>
  </si>
  <si>
    <t>Validation of a novel, low-fidelity virtual reality simulator and an artificial intelligence assessment approach for peg transfer laparoscopic training</t>
  </si>
  <si>
    <t>Structural, ecological and biogeographical attributes of European vegetation alliances</t>
  </si>
  <si>
    <t>Predicting recovery in patients with mild traumatic brain injury and a normal CT using serum biomarkers and diffusion tensor imaging (CENTER-TBI): an observational cohort study</t>
  </si>
  <si>
    <t>Beyond the Gut: A Systematic Review and Meta-analysis of Advanced Therapies for Inflammatory Bowel Disease-associated Extraintestinal Manifestations</t>
  </si>
  <si>
    <t>The role of excitement and enjoyment through subjective evaluation of horror film scenes</t>
  </si>
  <si>
    <t>No evidence of attentional prioritization for threatening targets in visual search</t>
  </si>
  <si>
    <t>Immunomodulatory properties of chicken cathelicidin-2 investigated on an ileal explant culture</t>
  </si>
  <si>
    <t>Hospital Antibiotic Consumption before and during the COVID-19 Pandemic in Hungary</t>
  </si>
  <si>
    <t>Excitation/inhibition imbalance in schizophrenia: a meta-analysis of inhibitory and excitatory TMS-EMG paradigms</t>
  </si>
  <si>
    <t>Cyclodextrin derivatives decrease Transient Receptor Potential vanilloid 1 and Ankyrin 1 ion channel activation via altering the surrounding membrane microenvironment by cholesterol depletion</t>
  </si>
  <si>
    <t>Resistance not resilience traits structure macroinvertebrate communities in newly drying stream sections</t>
  </si>
  <si>
    <t>Challenges of distance learning encountering nursing students after the COVID-19 pandemic: a study from the Middle East</t>
  </si>
  <si>
    <t>Amygdala Volume is Associated with ADHD Risk and Severity Beyond Comorbidities in Adolescents: Clinical Testing of Brain Chart Reference Standards</t>
  </si>
  <si>
    <t>A Late Meal Timing Pattern Is Associated with Insulin Resistance in European Children and Adolescents</t>
  </si>
  <si>
    <t>Dog tales: second-generation joke parties on the horizon</t>
  </si>
  <si>
    <t>MTMT azonosító</t>
  </si>
  <si>
    <t>Szerző(k)</t>
  </si>
  <si>
    <t>Cím</t>
  </si>
  <si>
    <t>Szerzők száma</t>
  </si>
  <si>
    <t>Legjobb SJR</t>
  </si>
  <si>
    <t>IF</t>
  </si>
  <si>
    <t>FWCI</t>
  </si>
  <si>
    <t>Megjelenés éve</t>
  </si>
  <si>
    <t>Nyilvános idéző összesen</t>
  </si>
  <si>
    <t>Külső azonosítók - WoS</t>
  </si>
  <si>
    <t>Külső azonosítók - Scopus</t>
  </si>
  <si>
    <t>Intézményhez csatolás (rendezhető)</t>
  </si>
  <si>
    <t>ÁJK</t>
  </si>
  <si>
    <t>ÁOK</t>
  </si>
  <si>
    <t>BTK</t>
  </si>
  <si>
    <t>ETK</t>
  </si>
  <si>
    <t>GYTK</t>
  </si>
  <si>
    <t>KPVK</t>
  </si>
  <si>
    <t>KTK</t>
  </si>
  <si>
    <t>MIK</t>
  </si>
  <si>
    <t>MK</t>
  </si>
  <si>
    <t>TTK</t>
  </si>
  <si>
    <t>Össz</t>
  </si>
  <si>
    <t>Tajti, Péter [Tajti, Péter (fogpótlástan), szerző] Fogpótlástani Klinika (SE / FOK); Transzlációs Medicina Központ (SE / KSZE);Solyom, Eleonora [Sólyom, Eleonóra (Parodontológia), szerző] Parodontológiai Klinika (SE / FOK); Transzlációs Medicina Központ (SE / KSZE);Czumbel, László Márk [Czumbel, László Márk (Fogorvos), szerző] Parodontológiai Klinika (SE / FOK); Transzlációs Medicina Központ (SE / KSZE);Szabó, Bence [Szabó, Bence (Biológia, paleont...), szerző] Transzlációs Medicina Központ (SE / KSZE);Fazekas, Réka [Fazekas, Réka (Fogorvostudomány), szerző] Konzerváló Fogászati Klinika (SE / FOK); Transzlációs Medicina Központ (SE / KSZE);Németh, Orsolya [Németh, Orsolya (Fogpótlástan), szerző] Fogászati és Szájsebészeti Oktató Intézet (SE / FOK); Transzlációs Medicina Központ (SE / KSZE);Hermann, Péter [Hermann, Péter (Fogpótlástan), szerző] Fogpótlástani Klinika (SE / FOK); Transzlációs Medicina Központ (SE / KSZE);Gerber, Gábor [Gerber, Gábor (Idegtudományok), szerző] Anatómiai, Szövet- és Fejlődéstani Intézet (SE / AOK / I); Transzlációs Medicina Központ (SE / KSZE);Hegyi, Péter [Hegyi, Péter (Gasztroenterológia), szerző] Transzlációs Medicina Intézet (PTE / ÁOK); Transzlációs Medicina Központ (SE / KSZE);Mikulás, Krisztina ✉ [Mikulás, Krisztina Ágnes (Fogpótlástan), szerző] Fogpótlástani Klinika (SE / FOK); Transzlációs Medicina Központ (SE / KSZE)</t>
  </si>
  <si>
    <t>D1</t>
  </si>
  <si>
    <t>WoS: 001355871000001</t>
  </si>
  <si>
    <t>Scopus: 85166184095</t>
  </si>
  <si>
    <t>Anatómiai, Szövet- és Fejlődéstani Intézet (SE / AOK / I); Fogpótlástani Klinika (SE / FOK); Fogászati és Szájsebészeti Oktató Intézet (SE / FOK); Konzerváló Fogászati Klinika (SE / FOK); Parodontológiai Klinika (SE / FOK); Transzlációs Medicina Intézet (PTE / ÁOK); Transzlációs Medicina Központ (SE / KSZE)</t>
  </si>
  <si>
    <t>Cutolo, Maurizio ✉;Shoenfeld, Yehuda ✉;Bogdanos, Dimitrios P;Gotelli, Emanuele;Salvato, Mariangela;Gunkl-Tóth, Lilla [Gunkl-Tóth, Lilla (Fájdalom patomech...), szerző] Farmakológiai és Farmakoterápiai Intézet (PTE / ÁOK); Reumatológiai és Klinikai Immunológiai Tanszék (SE / AOK / K / BOK); ELKH-PTE Krónikus Fájdalom Kutatócsoport (PTE / KCS);Nagy, György [Nagy, György (Immunológia), szerző] Genetikai, Sejt- és Immunbiológiai Intézet (SE / AOK / I); Kardiológia Központ - Kardiológiai Tanszék (SE / AOK / K); Reumatológiai és Klinikai Immunológiai Tanszék (SE / AOK / K / BOK)</t>
  </si>
  <si>
    <t>WoS: 001223987300001</t>
  </si>
  <si>
    <t>Scopus: 85170429052</t>
  </si>
  <si>
    <t>ELKH-PTE Krónikus Fájdalom Kutatócsoport (PTE / KCS); Farmakológiai és Farmakoterápiai Intézet (PTE / ÁOK); Genetikai, Sejt- és Immunbiológiai Intézet (SE / AOK / I); Kardiológia Központ - Kardiológiai Tanszék (SE / AOK / K); Reumatológiai és Klinikai Immunológiai Tanszék (SE / AOK / K / BOK)</t>
  </si>
  <si>
    <t>Paraskevas, Kosmas I ✉;Mikhailidis, Dimitri P;Ringleb, Peter Arthur;Brown, Martin M;Dardik, Alan;Poredos, Pavel;Gray, William A;Nicolaides, Andrew N;Lal, Brajesh K;Mansilha, Armando;Antignani, Pier Luigi;de Borst, Gert J;Cambria, Richard P;Loftus, Ian M;Lavie, Carl J;Blinc, Ales;Lyden, Sean P;Matsumura, Jon S;Jezovnik, Mateja K;Bacharach, J Michael;Meschia, James F;Clair, Daniel G;Zeebregts, Clark J;Lanza, Gaetano;Capoccia, Laura;Spinelli, Francesco;Liapis, Christos D;Jawien, Arkadiusz;Parikh, Sahil A;Svetlikov, Alexei;Menyhei, Gabor [Menyhei, Gábor (Sebészet, érsebészet), szerző] Érsebészeti Klinika (PTE / ÁOK);Davies, Alun H;Musialek, Piotr;Roubin, Gary;Stilo, Francesco;Sultan, Sherif;Proczka, Robert M;Faggioli, Gianluca;Geroulakos, George;Fernandes E Fernandes, Jose;Ricco, Jean-Baptiste;Saba, Luca;Secemsky, Eric A;Pini, Rodolfo;Myrcha, Piotr;Rundek, Tatjana;Martinelli, Ombretta;Kakkos, Stavros K;Sachar, Ravish;Goudot, Guillaume;Schlachetzki, Felix;Lavenson, George S;Ricci, Stefano;Topakian, Raffi;Millon, Antoine;Di Lazzaro, Vincenzo;Silvestrini, Mauro;Chaturvedi, Seemant;Eckstein, Hans-Henning;Gloviczki, Peter;White, Christopher J</t>
  </si>
  <si>
    <t>An International, Multispecialty, Expert-Based Delphi Consensus Document on Controversial Issues in the Management of Patients with Asymptomatic and Symptomatic Carotid Stenosis</t>
  </si>
  <si>
    <t>WoS: 001180798300001</t>
  </si>
  <si>
    <t>Scopus: 85179033516</t>
  </si>
  <si>
    <t>Érsebészeti Klinika (PTE / ÁOK)</t>
  </si>
  <si>
    <t>Trivedi, Dhanisha;Forssten, Maximilian Peter;Cao, Yang;Mohammad Ismail, Ahmad;Czeiter, Endre [Czeiter, Endre (Neurotrauma), szerző] Idegsebészeti Klinika (PTE / ÁOK); Neurotrauma kutatócsoport (PTE / SZKK);Amrein, Krisztina [Amrein, Krisztina (PhD Orvostudomány), szerző] Idegsebészeti Klinika (PTE / ÁOK); Neurotrauma kutatócsoport (PTE / SZKK);Kobeissy, Firas;Wang, Kevin K W;DeSoucy, Erik;Buki, Andras** [Büki, András (Idegsebészet, ide...), szerző];Mohseni, Shahin ✉;Collaborative European NeuroTrauma Effectiveness Research in Traumatic Brain Injury (CENTER-TBI) Investigators [Kollaborációs szervezet]</t>
  </si>
  <si>
    <t>Screening Performance of S100B, GFAP and UCH-L1 For Intracranial Injury Within 6 hours of Injury and beyond</t>
  </si>
  <si>
    <t>Q1</t>
  </si>
  <si>
    <t>WoS: 001155701500005</t>
  </si>
  <si>
    <t>Scopus: 85184280856</t>
  </si>
  <si>
    <t>Idegsebészeti Klinika (PTE / ÁOK); Neurotrauma kutatócsoport (PTE / SZKK)</t>
  </si>
  <si>
    <t>Busa, Flóra;Csima, Melinda Petőné [Petőné Csima, Melinda (Egészségtudomány,...), szerző] Egészségtudományi Doktori Iskola (PTE / DI); Képalkotó Diagnosztikai Tanszék (PTE / ETK / DI); Gyermeknevelési Tanszék (MATE / NI);Márton, Johanna Andrea [Törzsökné Márton, Johanna Andrea (Egészségtudomány), szerző] Egészségtudományi Doktori Iskola (PTE / DI);Rozmann, Nóra [Rozmann, Nóra (ápolástudomány), szerző] Egészségtudományi Doktori Iskola (PTE / DI); Ápolástudományi Tanszék (PTE / ETK / SEÁI);Pandur, Attila András [Pandur, Attila (Oktatás, Sürgőssé...), szerző] Oxyológiai, Sürgősségi Ellátási Tanszék (PTE / ETK / SEÁI);Ferkai, Luca Anna [Ferkai, Luca Anna (mentőtiszt, egész...), szerző] Oxyológiai, Sürgősségi Ellátási Tanszék (PTE / ETK / SEÁI);Deutsch, Krisztina [Deutsch, Krisztina, szerző] Oxyológiai, Sürgősségi Ellátási Tanszék (PTE / ETK / SEÁI);Kovács, Árpád [Kovács, Árpád (Sugárterápia), szerző] Képalkotó Diagnosztikai Tanszék (PTE / ETK / DI); Onkoradiológiai Tanszék (DE / ÁOK);Sipos, Dávid ✉ [Sipos, Dávid (Egészségtudományok), szerző] Egészségtudományi Doktori Iskola (PTE / DI); Képalkotó Diagnosztikai Tanszék (PTE / ETK / DI)</t>
  </si>
  <si>
    <t>Sleep Quality and Perceived Stress among Health Science Students during Online Education—A Single Institution Study</t>
  </si>
  <si>
    <t>Q2</t>
  </si>
  <si>
    <t>WoS: 001139792500001</t>
  </si>
  <si>
    <t>Scopus: 85181946040</t>
  </si>
  <si>
    <t>Egészségtudományi Doktori Iskola (PTE / DI); Gyermeknevelési Tanszék (MATE / NI); Képalkotó Diagnosztikai Tanszék (PTE / ETK / DI); Onkoradiológiai Tanszék (DE / ÁOK); Oxyológiai, Sürgősségi Ellátási Tanszék (PTE / ETK / SEÁI); Ápolástudományi Tanszék (PTE / ETK / SEÁI)</t>
  </si>
  <si>
    <t>Overbeek, Kasper A ✉;Poulsen, Jakob L;Lanzillotta, Marco;Vinge-Holmquist, Olof;Macinga, Peter;Demirci, A Fatih;Sindhunata, Daniko P;Backhus, Johanna;Algül, Hana;Buijs, Jorie;Levy, Philippe;Kiriukova, Mariia;Goni, Elisabetta;Hollenbach, Marcus;Miksch, Rainer C;Kunovsky, Lumir;Vujasinovic, Miroslav;Nikolic, Sara;Dickerson, Luke;Hirth, Michael;Neurath, Markus F;Zumblick, Malte;Vila, Josephine;Jalal, Mustafa;Beyer, Georg;Frost, Fabian;Carrara, Silvia;Kala, Zdenek;Jabandziev, Petr;Sisman, Gurhan;Akyuz, Filiz;Capurso, Gabriele;Falconi, Massimo;Arlt, Alexander;Vleggaar, Frank P;Barresi, Luca;Greenhalf, Bill;Czakó, László [Czakó, László (gasztroenterológia), szerző] Szentágothai János Kutatóközpont (PTE); Transzlációs Medicina Intézet (PTE / ÁOK);Hegyi, Peter [Hegyi, Péter (Gasztroenterológia), szerző] Transzlációs Medicina Intézet (PTE / ÁOK); Transzlációs medicina kutatócsoport (PTE / SZKK); Pankreász Betegségek Részlege (SE / AOK / K);Hopper, Andrew;Nayar, Manu K;Gress, Thomas M;Vitali, Francesco;Schneider, Alexander;Halloran, Chris M;Trna, Jan;Okhlobystin, Alexey V;Dagna, Lorenzo;Cahen, Djuna L;Bordin, Dmitry;Rebours, Vinciane;Mayerle, Julia;Kahraman, Alisan;Rasch, Sebastian;Culver, Emma;Kleger, Alexander;Martínez-Moneo, Emma;Røkke, Ola;Hucl, Tomas;Olesen, Søren S;Bruno, Marco J;Della-Torre, Emanuel;Beuers, Ulrich;Lo Hr, J-Matthias;Rosendahl, Jonas ✉;the PrescrAIP Study Group [Kollaborációs szervezet]</t>
  </si>
  <si>
    <t>WoS: 001241830900001</t>
  </si>
  <si>
    <t>Scopus: 85184766789</t>
  </si>
  <si>
    <t>Pankreász Betegségek Részlege (SE / AOK / K); Szentágothai János Kutatóközpont (PTE); Transzlációs Medicina Intézet (PTE / ÁOK); Transzlációs medicina kutatócsoport (PTE / SZKK)</t>
  </si>
  <si>
    <t>Tímár, Ágnes Eszter [Tímár, Ágnes Eszter (IBD), szerző] Transzlációs Medicina Központ (SE / KSZE);Párniczky, Andrea [Párniczky, Andrea (PhD Orvostudomány), szerző] Transzlációs Medicina Központ (SE / KSZE);Budai, Kinga Anna [Budai, Kinga Anna (gyógyszerészet), szerző] Egyetemi Gyógyszertár Gyógyszerügyi Szervezési ... (SE / GYTK); Transzlációs Medicina Központ (SE / KSZE);Hernádfői, Márk Viktor [Hernádfői, Márk Viktor (PhD hallgató), szerző] Transzlációs Medicina Központ (SE / KSZE); Magyarországi Református Egyház Bethesda Gyerme...;Kasznár, Emese;Varga, Péter [Varga, Péter (neonatológia), szerző] Transzlációs Medicina Központ (SE / KSZE); Szülészeti és Nőgyógyászati Klinika Baross utca... (SE / AOK / K / SZSZNK);Hegyi, Péter [Hegyi, Péter (Gasztroenterológia), szerző] Transzlációs Medicina Intézet (PTE / ÁOK); Transzlációs Medicina Központ (SE / KSZE); Pankreász Betegségek Intézete (SE / AOK / K);Váncsa, Szilárd [Váncsa, Szilárd (Orvostudomány, eg...), szerző] Transzlációs Medicina Intézet (PTE / ÁOK); Transzlációs Medicina Központ (SE / KSZE); Pankreász Betegségek Intézete (SE / AOK / K);Tóth, Réka;Veres, Dániel Sándor [Veres, Dániel (Biofizika), szerző] Biofizikai és Sugárbiológiai Intézet (SE / AOK / I); Transzlációs Medicina Központ (SE / KSZE);Garami, Miklós [Garami, Miklós (Gyermekgyógyászat), szerző] Transzlációs Medicina Központ (SE / KSZE); Gyermekgyógyászati Klinika (SE / AOK / K);Müller, Katalin Eszter ✉ [Müller, Katalin Eszter (Gyermekgyógyászat), szerző] Családgondozási Módszertani Tanszék (SE / ETK2007); Transzlációs Medicina Központ (SE / KSZE)</t>
  </si>
  <si>
    <t>WoS: 001146945000001</t>
  </si>
  <si>
    <t>Scopus: 85195424504</t>
  </si>
  <si>
    <t>Biofizikai és Sugárbiológiai Intézet (SE / AOK / I); Családgondozási Módszertani Tanszék (SE / ETK2007); Egyetemi Gyógyszertár Gyógyszerügyi Szervezési ... (SE / GYTK); Gyermekgyógyászati Klinika (SE / AOK / K); Magyarországi Református Egyház Bethesda Gyerme...; Pankreász Betegségek Intézete (SE / AOK / K); Szülészeti és Nőgyógyászati Klinika Baross utca... (SE / AOK / K / SZSZNK); Transzlációs Medicina Intézet (PTE / ÁOK); Transzlációs Medicina Központ (SE / KSZE)</t>
  </si>
  <si>
    <t>Lugosi, Katalin [Lugosi, Katalin (Orvostudomány, eg...), szerző] Transzlációs Medicina Központ (SE / KSZE);Engh, Marie A [Engh, Marie Anne (Orvostudomány, eg...), szerző] Transzlációs Medicina Központ (SE / KSZE);Huszár, Zsolt [Huszár, Zsolt (Orvostudomány, eg...), szerző] Transzlációs Medicina Központ (SE / KSZE);Hegyi, Péter [Hegyi, Péter (Gasztroenterológia), szerző] Transzlációs Medicina Központ (SE / KSZE); Pankreász Betegségek Intézete (SE / AOK / K);Mátrai, Péter [Mátrai, Péter (Statisztika), szerző] Transzlációs Medicina Intézet (PTE / ÁOK);Csukly, Gábor [Csukly, Gábor (Pszichiátria), szerző] Pszichiátriai és Pszichoterápiás Klinika (SE / AOK / K); Transzlációs Medicina Központ (SE / KSZE);Molnár, Zsolt [Molnár, Zsolt (Klinikai orvostud...), szerző] Aneszteziológiai és Intenzív Terápiás Klinika (SE / AOK / K); Transzlációs Medicina Központ (SE / KSZE);Horváth, Klaudia;Mátis, Dóra [Mátis, Dóra (Orvostudomány), szerző] Transzlációs Medicina Központ (SE / KSZE);Mezei, Zsolt ✉ [Mezei, Zsolt (neurológia), szerző] Neurológiai Klinika (SE / AOK / K)</t>
  </si>
  <si>
    <t>Domain-specific cognitive impairment in multiple sclerosis : A systematic review and meta-analysis</t>
  </si>
  <si>
    <t>WoS: 001140765700001</t>
  </si>
  <si>
    <t>Scopus: 85182156118</t>
  </si>
  <si>
    <t>Aneszteziológiai és Intenzív Terápiás Klinika (SE / AOK / K); Neurológiai Klinika (SE / AOK / K); Pankreász Betegségek Intézete (SE / AOK / K); Pszichiátriai és Pszichoterápiás Klinika (SE / AOK / K); Transzlációs Medicina Intézet (PTE / ÁOK); Transzlációs Medicina Központ (SE / KSZE)</t>
  </si>
  <si>
    <t>Picetti, Edoardo ✉;Demetriades, Andreas K.;Catena, Fausto;Aarabi, Bizhan;Abu-Zidan, Fikri M.;Alves, Oscar L.;Ansaloni, Luca;Armonda, Rocco A.;Badenes, Rafael;Bala, Miklosh;Balogh, Zsolt J.;Barbanera, Andrea;Bertuccio, Alessandro;Biffl, Walter L.;Bouzat, Pierre;Buki, Andras;Castano-Leon, Ana Maria;Cerasti, Davide;Citerio, Giuseppe;Coccolini, Federico;Coimbra, Raul;Coniglio, Carlo;Costa, Francesco;De Iure, Federico;Depreitere, Bart;Fainardi, Enrico;Fehlings, Michael J.;Gabrovsky, Nikolay;Godoy, Daniel Agustin;Gruen, Peter;Gupta, Deepak;Hawryluk, Gregory W. J.;Helbok, Raimund;Hossain, Iftakher;Hutchinson, Peter J.;Iaccarino, Corrado;Inaba, Kenji;Ivanov, Marcel;Kaprovoy, Stanislav;Kirkpatrick, Andrew W.;Klein, Sam;Kolias, Angelos;Konovalov, Nikolay A.;Lagares, Alfonso;Lippa, Laura;Loza-Gomez, Angelica;Luoto, Teemu M.;Maas, Andrew I. R.;Maciejczak, Andrzej;Maier, Ronald V.;Marklund, Niklas;Martin, Matthew J.;Melloni, Ilaria;Mendoza-Lattes, Sergio;Meyfroidt, Geert;Munari, Marina;Napolitano, Lena M.;Okonkwo, David O.;Otomo, Yasuhiro;Papadopoulos, Marios C.;Petr, Ondra;Peul, Wilco C.;Pudkrong, Aichholz K.;Qasim, Zaffer;Rasulo, Frank;Reizinho, Carla;Ringel, Florian;Rizoli, Sandro;Rostami, Elham;Rubiano, Andres M.;Russo, Emanuele;Sarwal, Aarti;Schwab, Jan M.;Servadei, Franco;Sharma, Deepak;Sharif, Salman;Shiban, Ehab;Shutter, Lori;Stahel, Philip F.;Taccone, Fabio S.;Terpolilli, Nicole A.;Thomé, Claudius;Toth, Peter [Tóth, Péter József (Idegsebészet, cer...), szerző] Idegsebészeti Klinika (PTE / ÁOK);Tsitsopoulos, Parmenion P.;Udy, Andrew;Vaccaro, Alexander R.;Varon, Albert J.;Vavilala, Monica S.;Younsi, Alexander;Zackova, Monika;Zoerle, Tommaso;Robba, Chiara</t>
  </si>
  <si>
    <t>WoS: 001187894300001</t>
  </si>
  <si>
    <t>Scopus: 85182635691</t>
  </si>
  <si>
    <t>Idegsebészeti Klinika (PTE / ÁOK)</t>
  </si>
  <si>
    <t>Vincze, Éva-Boglárka [Vincze, Éva-Boglárka (Biotechnológia, m...), szerző] Kémiai Doktori Iskola (PTE / DI);Becze, Annamária [Becze, Annamária (környezetmérnök), szerző] Kémiai Doktori Iskola (PTE / DI);Laslo, Éva;Mara, Gyöngyvér ✉ [Mara, Gyöngyvér (Biológia), szerző]</t>
  </si>
  <si>
    <t>WoS: 001149306200001</t>
  </si>
  <si>
    <t>Scopus: 85183176668</t>
  </si>
  <si>
    <t>Kémiai Doktori Iskola (PTE / DI)</t>
  </si>
  <si>
    <t>Welesilassie, M.W. ✉ [Welesilassie, Merih Welay (Educational science), szerző] Neveléstudományi Doktori Iskola (SZTE / DI);Nikolov, M. [Nikolov, Marianne (Neveléstudomány), szerző] Angol Alkalmazott Nyelvészeti Tanszék (PTE / BTK / AI)</t>
  </si>
  <si>
    <t>The relationship among EFL learners’ motivational self-system, willingness to communicate, and self-assessed proficiency at an Ethiopian preparatory high school</t>
  </si>
  <si>
    <t>WoS: 001155634000001</t>
  </si>
  <si>
    <t>Scopus: 85181829612</t>
  </si>
  <si>
    <t>Angol Alkalmazott Nyelvészeti Tanszék (PTE / BTK / AI); Neveléstudományi Doktori Iskola (SZTE / DI)</t>
  </si>
  <si>
    <t>Ruzsa, Roxána ✉ [Ruzsa, Roxána (gyógyszerész), szerző] Klinikai Gyógyszerészeti Intézet (SZTE / GYTK); Egyetemi Gyógyszertár (SZTE / SZAOK);Benkő, Ria [Benkő, Ria (Klinikai gyógysze...), szerző] Klinikai Gyógyszerészeti Intézet (SZTE / GYTK); Sürgősségi Betegellátó Önálló Osztály (SZTE / SZAOK); Egyetemi Gyógyszertár (SZTE / SZAOK);Hambalek, Helga [Hambalek, Helga (gyógyszerész), szerző] Klinikai Gyógyszerészeti Intézet (SZTE / GYTK); Egyetemi Gyógyszertár (SZTE / SZAOK);Papfalvi, Erika [Papfalvi, Erika Piroska (orvosi tudományok), szerző] Klinikai Gyógyszerészeti Intézet (SZTE / GYTK); Sürgősségi Betegellátó Önálló Osztály (SZTE / SZAOK);Csupor, Dezső [Csupor, Dezső (Klinikai gyógysze...), szerző] Klinikai Gyógyszerészeti Intézet (SZTE / GYTK); Transzlációs Medicina Intézet (PTE / ÁOK);Nacsa, Róbert [Nacsa, Róbert (gyógyszerészet), szerző] Klinikai Gyógyszerészeti Intézet (SZTE / GYTK); Egyetemi Gyógyszertár (SZTE / SZAOK);Csatordai, Márta [Csatordai, Márta (Klinikai gyógysze...), szerző] Klinikai Gyógyszerészeti Intézet (SZTE / GYTK); Egyetemi Gyógyszertár (SZTE / SZAOK);Soós, Gyöngyvér [Soós, Gyöngyvér (Klinikai gyógysze...), szerző] Klinikai Gyógyszerészeti Intézet (SZTE / GYTK);Hajdú, Edit [Hajdú, Edit (infektológia, kli...), szerző] I. sz. Belgyógyászati Klinika (SZTE / SZAOK / BK);Matuz, Mária ✉ [Matuz, Mária (Klinikai gyógysze...), szerző] Klinikai Gyógyszerészeti Intézet (SZTE / GYTK); Egyetemi Gyógyszertár (SZTE / SZAOK)</t>
  </si>
  <si>
    <t>WoS: 001148996500001</t>
  </si>
  <si>
    <t>Scopus: 85183197865</t>
  </si>
  <si>
    <t>Egyetemi Gyógyszertár (SZTE / SZAOK); I. sz. Belgyógyászati Klinika (SZTE / SZAOK / BK); Klinikai Gyógyszerészeti Intézet (SZTE / GYTK); Sürgősségi Betegellátó Önálló Osztály (SZTE / SZAOK); Transzlációs Medicina Intézet (PTE / ÁOK)</t>
  </si>
  <si>
    <t>Haubrock, P.J. ✉;Soto, I.;Kourantidou, M.;Ahmed, D.A.;Serhan, Tarkan A.;Balzani, P.;Bego, K.;Kouba, A.;Aksu, S.;Briski, E.;Sylvester, F.;De, Santis V.;Archambaud-Suard, G.;Bonada, N.;Cañedo-Argüelles, M.;Csabai, Z. [Csabai, Zoltán Szabolcs (Hidrobiológia), szerző] Hidrobiológiai Tanszék (PTE / TTK / BI); Balatoni Limnológiai Kutatóintézet;Datry, T.;Floury, M.;Fruget, J.-F.;Jones, J.I.;Lizee, M.-H.;Maire, A.;Murphy, J.F.;Ozolins, D.;Jessen, Rasmussen J.;Skuja, A.;Várbíró, G. [Várbíró, Gábor (Biológia, ökológi...), szerző] Tisza-kutató osztály (HUN-REN ÖK / VÖI);Verdonschot, P.;Verdonschot, R.C.M.;Wiberg-Larsen, P.;Cuthbert, R.N.</t>
  </si>
  <si>
    <t>WoS: 001146471500001</t>
  </si>
  <si>
    <t>Scopus: 85182705710</t>
  </si>
  <si>
    <t>Balatoni Limnológiai Kutatóintézet; Hidrobiológiai Tanszék (PTE / TTK / BI); Tisza-kutató osztály (HUN-REN ÖK / VÖI)</t>
  </si>
  <si>
    <t>Sinclair, James S. ✉;Welti, Ellen A. R.;Altermatt, Florian;Álvarez-Cabria, Mario;Aroviita, Jukka;Baker, Nathan J.;Barešová, Libuše;Barquín, José;Bonacina, Luca;Bonada, Núria;Cañedo-Argüelles, Miguel;Csabai, Zoltán [Csabai, Zoltán Szabolcs (Hidrobiológia), szerző] Hidrobiológiai Tanszék (PTE / TTK / BI); Balatoni Limnológiai Kutatóintézet;de Eyto, Elvira;Dohet, Alain;Dörflinger, Gerald;Eriksen, Tor E.;Evtimova, Vesela;Feio, Maria J.;Ferréol, Martial;Floury, Mathieu;Forio, Marie Anne Eurie;Fornaroli, Riccardo;Goethals, Peter L. M.;Heino, Jani;Hering, Daniel;Huttunen, Kaisa-Leena;Jähnig, Sonja C.;Johnson, Richard K.;Kuglerová, Lenka;Kupilas, Benjamin;L’Hoste, Lionel;Larrañaga, Aitor;Leitner, Patrick;Lorenz, Armin W.;McKie, Brendan G.;Muotka, Timo;Osadčaja, Diana;Paavola, Riku;Palinauskas, Vaidas;Pařil, Petr;Pilotto, Francesca;Polášek, Marek;Rasmussen, Jes J.;Schäfer, Ralf B.;Schmidt-Kloiber, Astrid;Scotti, Alberto;Skuja, Agnija;Straka, Michal;Stubbington, Rachel;Timm, Henn;Tyufekchieva, Violeta;Tziortzis, Iakovos;Vannevel, Rudy;Várbíró, Gábor [Várbíró, Gábor (Biológia, ökológi...), szerző] Tisza-kutató osztály (HUN-REN ÖK / VÖI);Velle, Gaute;Verdonschot, Ralf C. M.;Vray, Sarah;Haase, Peter</t>
  </si>
  <si>
    <t>WoS: 001271363400001</t>
  </si>
  <si>
    <t>Scopus: 85183181593</t>
  </si>
  <si>
    <t>Bege, Miklós [Bege, Miklós (Gyógyszerészet), szerző] Gyógyszerészi Kémia Tanszék (DE / GYTK); Gyógyszerésztudományi Kar (DE); HUN-REN-DE Molekuláris Felismerés és Kölcsönhat... (DE / TTK);Borbás, Anikó ✉ [Borbás, Anikó (Szerves kémia, Gy...), szerző] Virológiai Nemzeti Laboratórium (PTE); Gyógyszerészi Kémia Tanszék (DE / GYTK); Gyógyszerésztudományi Kar (DE); HUN-REN-DE Molekuláris Felismerés és Kölcsönhat... (DE / TTK)</t>
  </si>
  <si>
    <t>WoS: 001173073200001</t>
  </si>
  <si>
    <t>Scopus: 85186116167</t>
  </si>
  <si>
    <t>Gyógyszerészi Kémia Tanszék (DE / GYTK); Gyógyszerésztudományi Kar (DE); HUN-REN-DE Molekuláris Felismerés és Kölcsönhat... (DE / TTK); Virológiai Nemzeti Laboratórium (PTE)</t>
  </si>
  <si>
    <t>Kiss, Botond László ✉ [Kiss, Botond László (kognitív pszichol...), szerző] Kognitív- és Evolúciós Pszichológia Tanszék (PTE / BTK / PI);Deak, Anita [Deák, Anita, szerző] Kognitív- és Evolúciós Pszichológia Tanszék (PTE / BTK / PI);Veszprémi, Martina Dominika;Blénessy, Albert;Zsido, Andras Norbert [Zsidó, András Norbert (Kognitív pszichol...), szerző] Kognitív- és Evolúciós Pszichológia Tanszék (PTE / BTK / PI)</t>
  </si>
  <si>
    <t>WoS: 001262541100094</t>
  </si>
  <si>
    <t>Scopus: 85184414473</t>
  </si>
  <si>
    <t>Kognitív- és Evolúciós Pszichológia Tanszék (PTE / BTK / PI)</t>
  </si>
  <si>
    <t>Surges, Séverine M ✉;Brunsch, Holger*;Jaspers, Birgit;Apostolidis, Kathi;Cardone, Antonella;Centeno, Carlos;Cherny, Nathan;Csikós, Ágnes [Csikós, Ágnes (Palliatív orvoslás), szerző] Alapellátási Intézet (PTE / ÁOK);Fainsinger, Robin;Garralda, Eduardo;Ling, Julie;Menten, Johan;Mercadante, Sebastiano;Mosoiu, Daniela;Payne, Sheila;Preston, Nancy;Van den Block, Lieve;Hasselaar, Jeroen;Radbruch, Lukas</t>
  </si>
  <si>
    <t>Revised European Association for Palliative Care (EAPC) recommended framework on palliative sedation : An international Delphi study</t>
  </si>
  <si>
    <t>WoS: 001154494300001</t>
  </si>
  <si>
    <t>Scopus: 85184185404</t>
  </si>
  <si>
    <t>Alapellátási Intézet (PTE / ÁOK)</t>
  </si>
  <si>
    <t>Benabdelghani, Imene [Benabdelghani, Imene (Physics), szerző] Fizika Doktori Iskola (PTE / DI); Szentágothai János Kutatóközpont (PTE);Tóth, György [Tóth, György (fizika), szerző] Szentágothai János Kutatóközpont (PTE); Kísérleti Fizika Tanszék (PTE / TTK / FI);Krizsán, Gergő [Krizsán, Gergő (Optika, Lézerfizika), szerző] Szentágothai János Kutatóközpont (PTE); Kísérleti Fizika Tanszék (PTE / TTK / FI); HUN-REN-PTE Nagy Intenzitású Terahertzes Kutató... (PTE / KCS);Bazsó, Gábor [Bazsó, Gábor (Spektroszkópia), szerző] Femtoszekundumos  Spektroszkópiai és Röntgenspe... (RMI / NAO);Szaller, Zsuzsanna [Szaller, Zsuzsanna (Optikai egykristá...), szerző] Kristályfizikai csoport (SZFI / ANOO);Mbithi, Nelson;Rácz, Péter [Rácz, Péter (Lézerfizika), szerző] Ultragyors Nanooptika „Lendület” Kutatócsoport (SZFI / ANOO);Dombi, Péter [Dombi, Péter (Optika, lézerfizika), szerző] Ultragyors Nanooptika „Lendület” Kutatócsoport (SZFI / ANOO);Polónyi, Gyula [Polónyi, Gyula (Lézerfizika), szerző] Nagy intenzitású terahertzes kutatócsoport (PTE / SZKK); HUN-REN-PTE Nagy Intenzitású Terahertzes Kutató... (PTE / KCS);Hebling, János ✉ [Hebling, János (Lézerfizika, neml...), szerző] Szentágothai János Kutatóközpont (PTE); Kísérleti Fizika Tanszék (PTE / TTK / FI)</t>
  </si>
  <si>
    <t>WoS: 001203110300001</t>
  </si>
  <si>
    <t>Scopus: 85186264968</t>
  </si>
  <si>
    <t>Femtoszekundumos  Spektroszkópiai és Röntgenspe... (RMI / NAO); Fizika Doktori Iskola (PTE / DI); HUN-REN-PTE Nagy Intenzitású Terahertzes Kutató... (PTE / KCS); Kristályfizikai csoport (SZFI / ANOO); Kísérleti Fizika Tanszék (PTE / TTK / FI); Nagy intenzitású terahertzes kutatócsoport (PTE / SZKK); Szentágothai János Kutatóközpont (PTE); Ultragyors Nanooptika „Lendület” Kutatócsoport (SZFI / ANOO)</t>
  </si>
  <si>
    <t>Abduljaleel, Yasir;Amiri, Mustapha;Amen, Ehab Mohammad;Salem, Ali ✉ [Salem, Ali (Salem, A.), szerző] Szerkezetek Diagnosztikája és Analízise kutatóc... (PTE / MIK / MSTI);Ali, Zana Fattah [Ali, Zana (GIS, Remot Sensin...), szerző] Földtudományok Doktori Iskola (PTE / DI);Awd, Ahmed;Lóczy, Dénes [Lóczy, Dénes (Természetföldrajz), szerző] Természet- és Környezetföldrajzi Tanszék (PTE / TTK / FFI);Ghzal, Mohamed</t>
  </si>
  <si>
    <t>WoS: 001162954200007</t>
  </si>
  <si>
    <t>Scopus: 85185310521</t>
  </si>
  <si>
    <t>Földtudományok Doktori Iskola (PTE / DI); Szerkezetek Diagnosztikája és Analízise kutatóc... (PTE / MIK / MSTI); Természet- és Környezetföldrajzi Tanszék (PTE / TTK / FFI)</t>
  </si>
  <si>
    <t>Preislerová, Z.;Marcenò, C.;Loidi, J.;Bonari, G.;Borovyk, D.;Gavilán, R.G.;Golub, V.;Terzi, M.;Theurillat, J.-P.;Argagnon, O.;Bioret, F.;Biurrun, I.;Campos, J.A.;Capelo, J.;Čarni, A.;Çoban, S.;Csiky, J. [Csiky, János (Biológiai tudományok), szerző] Ökológiai Tanszék (PTE / TTK / BI);Ćuk, M.;Ćušterevska, R.;Dengler, J.;Didukh, Y.;Dítě, D.;Fanelli, G.;Fernández-González, F.;Guarino, R.;Hájek, O.;Iakushenko, D.;Iemelianova, S.;Jansen, F.;Jašková, A.;Jiroušek, M.;Kalníková, V.;Kavgacı, A.;Kuzemko, A.;Landucci, F.;Lososová, Z.;Milanović, Đ.;Molina, J.A.;Monteiro-Henriques, T.;Mucina, L.;Novák, P.;Nowak, A.;Pätsch, R.;Perrin, G.;Peterka, T.;Rašomavičius, V.;Reczyńska, K.;Rūsiņa, S.;Mata, D.S.;Guerra, A.;Šibík, J.;Škvorc, Ž.;Stešević, D.;Stupar, V.;Świerkosz, K.;Tzonev, R.;Vassilev, K.;Vynokurov, D.;Willner, W.;Chytrý, M.</t>
  </si>
  <si>
    <t>WoS: 001188134500001</t>
  </si>
  <si>
    <t>Scopus: 85184239475</t>
  </si>
  <si>
    <t>Ökológiai Tanszék (PTE / TTK / BI)</t>
  </si>
  <si>
    <t>Jarjabka, Ákos [Jarjabka, Ákos (Vezetés- és szerv...), szerző] Vezetés- és Szervezéstudományi Intézet (PTE / KTK);Sipos, Norbert ✉ [Sipos, Norbert (Menedzsment), szerző] Vezetés- és Szervezéstudományi Intézet (PTE / KTK);Kuráth, Gabriella [Kuráth, Gabriella (közgazdaságtudomány), szerző] Vezetés- és Szervezéstudományi Intézet (PTE / KTK)</t>
  </si>
  <si>
    <t>Quo vadis higher education? Post-pandemic success digital competencies of the higher educators – a Hungarian university case and actions</t>
  </si>
  <si>
    <t>WoS: 001172820600002</t>
  </si>
  <si>
    <t>Scopus: 85187272516</t>
  </si>
  <si>
    <t>Vezetés- és Szervezéstudományi Intézet (PTE / KTK)</t>
  </si>
  <si>
    <t>Palaszkó, Dénes ✉ [Palaszkó, Dénes (Fogpótlástan), szerző] Fogpótlástani Klinika (SE / FOK);Németh, Anna [Németh, Anna (fogpótlástan), szerző] Fogpótlástani Klinika (SE / FOK);Török, Gréta [Klopferné Török, Gréta (Fogászati navigác...), szerző] Fogpótlástani Klinika (SE / FOK);Vecsei, Bálint [Vecsei, Bálint (Fogpótlástan), szerző] Fogpótlástani Klinika (SE / FOK);Vánkos, Boldizsár [Vánkos, Boldizsár (Fogpótlástan), szerző] Fogpótlástani Klinika (SE / FOK);Dinya, Elek [Dinya, Elek (Orvosi biometria), szerző] Digitális Egészségtudományi Intézet (SE / EKK);Borbély, Judit [Borbély, Judit (Fogpótlástan), szerző] Fogpótlástani Klinika (SE / FOK);Marada, Gyula [Marada, Gyula (Fogászat), szerző] Fogászati és Szájsebészeti Klinika (PTE / ÁOK);Hermann, Péter [Hermann, Péter (Fogpótlástan), szerző] Fogpótlástani Klinika (SE / FOK);Kispélyi, Barbara [Kispélyi, Ida Barbara (Fogorvostudomány), szerző] Fogpótlástani Klinika (SE / FOK)</t>
  </si>
  <si>
    <t>Trueness of five different 3D printing systems including budget- and professional-grade printers: An In vitro study</t>
  </si>
  <si>
    <t>WoS: 001208681100001</t>
  </si>
  <si>
    <t>Scopus: 85187527179</t>
  </si>
  <si>
    <t>Digitális Egészségtudományi Intézet (SE / EKK); Fogpótlástani Klinika (SE / FOK); Fogászati és Szájsebészeti Klinika (PTE / ÁOK)</t>
  </si>
  <si>
    <t>Nehr-Majoros, Andrea Kinga [Nehr-Majoros, Andrea Kinga (Fájdalomkutatás), szerző] Farmakológiai és Farmakoterápiai Intézet (PTE / ÁOK); HUN-REN-PTE Krónikus Fájdalom Kutatócsoport (PTE / KCS);Erostyák, János [Erostyák, János (Fluoreszcencia sp...), szerző] Szentágothai János Kutatóközpont (PTE); Kísérleti Fizika Tanszék (PTE / TTK / FI);Fenyvesi, Éva [Fenyvesi, Éva (Ciklodextrin poli...), szerző] CycloLab Cyclodextrin Research and Development ...;Szabó-Meleg, Edina [Szabó-Meleg, Edina (Biofizika), szerző] Biofizikai Intézet (PTE / ÁOK);Szőcs, Levente [Szőcs, Levente (gyógyszerészi kémia), szerző] CycloLab Cyclodextrin Research and Development ...;Sétáló, György [Sétáló, György (ifj.) (Intracelluláris j...), szerző] Orvosi Biológiai Intézet és Központi Elektronmi... (PTE / ÁOK);Helyes, Zsuzsanna [Helyes, Zsuzsanna (Neurofarmakológia), szerző] Farmakológiai és Farmakoterápiai Intézet (PTE / ÁOK); HUN-REN-PTE Krónikus Fájdalom Kutatócsoport (PTE / KCS);Szőke, Éva ✉ [Szőke, Éva (Fájdalomkutatás), szerző] Farmakológiai és Farmakoterápiai Intézet (PTE / ÁOK); HUN-REN-PTE Krónikus Fájdalom Kutatócsoport (PTE / KCS)</t>
  </si>
  <si>
    <t>WoS: 001182184600001</t>
  </si>
  <si>
    <t>Scopus: 85187879951</t>
  </si>
  <si>
    <t>Biofizikai Intézet (PTE / ÁOK); CycloLab Cyclodextrin Research and Development ...; Farmakológiai és Farmakoterápiai Intézet (PTE / ÁOK); HUN-REN-PTE Krónikus Fájdalom Kutatócsoport (PTE / KCS); Kísérleti Fizika Tanszék (PTE / TTK / FI); Orvosi Biológiai Intézet és Központi Elektronmi... (PTE / ÁOK); Szentágothai János Kutatóközpont (PTE)</t>
  </si>
  <si>
    <t>Baradács, István [Baradács, István László (Szülészet-nőgyógy...), szerző] Transzlációs Medicina Központ (SE / KSZE); Szülészeti és Nőgyógyászati Klinika Üllői úti r... (SE / AOK / K / SZSZNK);Teutsch, Brigitta [Teutsch, Brigitta (Gasztroenterológia), szerző] Transzlációs Medicina Intézet (PTE / ÁOK); Transzlációs medicina kutatócsoport (PTE / SZKK); Transzlációs Medicina Központ (SE / KSZE);Váradi, Alex [Váradi, Alex (Biológia), szerző] Szentágothai János Kutatóközpont (PTE); Transzlációs Medicina Intézet (PTE / ÁOK);Bilá, Alexandra;Vincze, Ádám [Vincze, Ádám (Szülészet-nőgyógy...), szerző];Hegyi, Péter [Hegyi, Péter (Gasztroenterológia), szerző] Transzlációs Medicina Intézet (PTE / ÁOK); Transzlációs medicina kutatócsoport (PTE / SZKK); Transzlációs Medicina Központ (SE / KSZE); Pankreász Betegségek Részlege (SE / AOK / K);Fazekas, Tamás [Fazekas, Tamás (Urológia), szerző] Urológiai Klinika (SE / AOK / K); Transzlációs Medicina Központ (SE / KSZE);Komoróczy, Balázs [Komoróczy, Balázs (Orvostudomány, eg...), szerző] Transzlációs Medicina Központ (SE / KSZE); Szülészeti és Nőgyógyászati Klinika Üllői úti r... (SE / AOK / K / SZSZNK);Nyirády, Péter [Nyirády, Péter (Urológia), szerző] Urológiai Klinika (SE / AOK / K); Transzlációs Medicina Központ (SE / KSZE);Ács, Nándor [Ács, Nándor (Szülészet-nőgyógy...), szerző] Transzlációs Medicina Központ (SE / KSZE); Szülészeti és Nőgyógyászati Klinika Üllői úti r... (SE / AOK / K / SZSZNK);Bánhidy, Ferenc [Bánhidy, Ferenc (Szülészet-nőgyógy...), szerző] Transzlációs Medicina Központ (SE / KSZE); Szülészeti és Nőgyógyászati Klinika Üllői úti r... (SE / AOK / K / SZSZNK);Lintner, Balázs ✉ [Lintner, Balázs (Szülészet-Nőgyógy...), szerző] Transzlációs Medicina Központ (SE / KSZE); Szülészeti és Nőgyógyászati Klinika Üllői úti r... (SE / AOK / K / SZSZNK)</t>
  </si>
  <si>
    <t>PARP inhibitor era in ovarian cancer treatment : a systematic review and meta-analysis of randomized controlled trials</t>
  </si>
  <si>
    <t>WoS: 001173475900001</t>
  </si>
  <si>
    <t>Scopus: 85185954007</t>
  </si>
  <si>
    <t>Pankreász Betegségek Részlege (SE / AOK / K); Szentágothai János Kutatóközpont (PTE); Szülészeti és Nőgyógyászati Klinika Üllői úti r... (SE / AOK / K / SZSZNK); Transzlációs Medicina Intézet (PTE / ÁOK); Transzlációs Medicina Központ (SE / KSZE); Transzlációs medicina kutatócsoport (PTE / SZKK); Urológiai Klinika (SE / AOK / K)</t>
  </si>
  <si>
    <t>de Graaff, Jurgen C ✉;Frykholm, Peter;Engelhardt, Thomas;Schindler, Ehrenfried;Kovesi, Tamas [Kövesi, Tamás (Aneszteziológia), szerző] Aneszteziológiai és Intenzív Terápiás Intézet (PTE / ÁOK);Simic, Dusica;Malagon, Ignacio;Woodman, Natasha;Courtman, Simon;Najafi, Nadia;Claussen, Nicola Groes;Karlsson, Jacob;Bonhomme, Fanny;Laffargue, Anne;Vutskits, Laszlo</t>
  </si>
  <si>
    <t>Pediatric anesthesia in Europe : Variations within uniformity</t>
  </si>
  <si>
    <t>WoS: 001174430300001</t>
  </si>
  <si>
    <t>Scopus: 85186224897</t>
  </si>
  <si>
    <t>Aneszteziológiai és Intenzív Terápiás Intézet (PTE / ÁOK)</t>
  </si>
  <si>
    <t>Zsido, Andras N. ✉ [Zsidó, András Norbert (Kognitív pszichol...), szerző] Szentágothai János Kutatóközpont (PTE); Kognitív- és Evolúciós Pszichológia Tanszék (PTE / BTK / PI);Hout, Michael C.;Hernandez, Marko;White, Bryan;Polák, Jakub;Kiss, Botond L. [Kiss, Botond László (kognitív pszichol...), szerző] Kognitív- és Evolúciós Pszichológia Tanszék (PTE / BTK / PI);Godwin, Hayward J.</t>
  </si>
  <si>
    <t>WoS: 001185083700056</t>
  </si>
  <si>
    <t>Scopus: 85187150106</t>
  </si>
  <si>
    <t>Kognitív- és Evolúciós Pszichológia Tanszék (PTE / BTK / PI); Szentágothai János Kutatóközpont (PTE)</t>
  </si>
  <si>
    <t>Takacs, Istvan [Takács, István (Endokrinológia), szerző] Belgyógyászati és Onkológiai Klinika (SE / AOK / K);Mezosi, Emese [Mezősi, Emese (Endokrinológia), szerző] I.sz. Belgyógyászati Klinika (PTE / ÁOK);Soto, Alfonso;Kamenický, Peter;Figueres, Lucile;Galvez Moreno, Maria Angeles;Lemoine, Sandrine;Borson-Chazot, Francoise;Capel, Ismael;Ouldrouis, Taha;Lucas, Nadège;Allas, Soraya;Sumeray, Mark;Ovize, Michel ✉;Mannstadt, Michael</t>
  </si>
  <si>
    <t>An Open-Label Phase 2 Study of Eneboparatide, a Novel PTH Receptor 1 Agonist, in Hypoparathyroidism</t>
  </si>
  <si>
    <t>WoS: 001181984300001</t>
  </si>
  <si>
    <t>Scopus: 85200857978</t>
  </si>
  <si>
    <t>Belgyógyászati és Onkológiai Klinika (SE / AOK / K); I.sz. Belgyógyászati Klinika (PTE / ÁOK)</t>
  </si>
  <si>
    <t>Fekete, Mónika [Fekete, Mónika (Népegészségtan), szerző] Népegészségtani Intézet (SE / AOK / I);Lehoczki, Andrea [Lehoczki, Andrea Marianna (hematológia, belg...), szerző] Népegészségtani Intézet (SE / AOK / I);Major, Dávid [Major, Dávid (Megelőző orvostan...), szerző] Népegészségtani Intézet (SE / AOK / I);Fazekas-Pongor, Vince [Fazekas-Pongor, Vince (népegészségtan), szerző] Népegészségtani Intézet (SE / AOK / I);Csípő, Tamás [Csípő, Tamás (kardiológia, vasz...), szerző] Népegészségtani Intézet (SE / AOK / I);Tarantini, Stefano [Tarantini, Stefano (népegészségtan, g...), szerző] Népegészségtani Intézet (SE / AOK / I);Csizmadia, Zoltán [Csizmadia, Zoltán (testnevelő tanár), szerző] Egészségtudományi Doktori Iskola (PTE / DI);Varga, János Tamás ✉ [Varga, János Tamás (pulmonológia, pul...), szerző] Pulmonológiai Klinika (SE / AOK / K)</t>
  </si>
  <si>
    <t>Exploring the Influence of Gut–Brain Axis Modulation on Cognitive Health: A Comprehensive Review of Prebiotics, Probiotics, and Symbiotics</t>
  </si>
  <si>
    <t>WoS: 001192490600001</t>
  </si>
  <si>
    <t>Scopus: 85188928857</t>
  </si>
  <si>
    <t>Egészségtudományi Doktori Iskola (PTE / DI); Népegészségtani Intézet (SE / AOK / I); Pulmonológiai Klinika (SE / AOK / K)</t>
  </si>
  <si>
    <t>Gammoudi, N [Gammoudi, Nadia (földtudomány), szerző] Földtudományok Doktori Iskola (PTE / DI);Kovács, J ✉ [Kovács, János (Földtan), szerző] Földtani és Meteorológiai Tanszék (PTE / TTK / FFI); Környezeti Analitikai és Geoanalitikai Kutatócs... (PTE / SZKK);Gresina, F [Gresina, Fruzsina (Természetföldrajz), szerző] Geomorfológiai és Negyedkorkutatási Osztály (HRN CSFK / FTI); Meteorológiai Tanszék (ELTE / TTK / Ft_K);Varga, Gy [Varga, György (Porviharok, hulló...), szerző] Geomorfológiai és Negyedkorkutatási Osztály (HRN CSFK / FTI); Meteorológiai Tanszék (ELTE / TTK / Ft_K); Levegőkémia Kutatócsoport (PE / MK / BNTMUKKI)</t>
  </si>
  <si>
    <t>WoS: 001206865300001</t>
  </si>
  <si>
    <t>Scopus: 85187530917</t>
  </si>
  <si>
    <t>Földtani és Meteorológiai Tanszék (PTE / TTK / FFI); Földtudományok Doktori Iskola (PTE / DI); Geomorfológiai és Negyedkorkutatási Osztály (HRN CSFK / FTI); Környezeti Analitikai és Geoanalitikai Kutatócs... (PTE / SZKK); Levegőkémia Kutatócsoport (PE / MK / BNTMUKKI); Meteorológiai Tanszék (ELTE / TTK / Ft_K)</t>
  </si>
  <si>
    <t>Soto, Ismael;Balzani, Paride;Carneiro, Laís;Cuthbert, Ross N.;Macêdo, Rafael;Serhan Tarkan, Ali;Ahmed, Danish A.;Bang, Alok;Bacela‐Spychalska, Karolina;Bailey, Sarah A.;Baudry, Thomas;Ballesteros‐Mejia, Liliana;Bortolus, Alejandro;Briski, Elizabeta;Britton, J. Robert;Buřič, Miloš;Camacho‐Cervantes, Morelia;Cano‐Barbacil, Carlos;Copilaș‐Ciocianu, Denis;Coughlan, Neil E.;Courtois, Pierre;Csabai, Zoltán [Csabai, Zoltán Szabolcs (Hidrobiológia), szerző] Hidrobiológiai Tanszék (PTE / TTK / BI); HUN-REN Balatoni Limnológiai Kutatóintézet;Dalu, Tatenda;De Santis, Vanessa;Dickey, James W. E.;Dimarco, Romina D.;Falk‐Andersson, Jannike;Fernandez, Romina D.;Florencio, Margarita;Franco, Ana Clara S.;García‐Berthou, Emili;Giannetto, Daniela;Glavendekic, Milka M.;Grabowski, Michał;Heringer, Gustavo;Herrera, Ileana;Huang, Wei;Kamelamela, Katie L.;Kirichenko, Natalia I.;Kouba, Antonín;Kourantidou, Melina;Kurtul, Irmak;Laufer, Gabriel;Lipták, Boris;Liu, Chunlong;López‐López, Eugenia;Lozano, Vanessa;Mammola, Stefano;Marchini, Agnese;Meshkova, Valentyna;Milardi, Marco;Musolin, Dmitrii L.;Nuñez, Martin A.;Oficialdegui, Francisco J.;Patoka, Jiří;Pattison, Zarah;Pincheira‐Donoso, Daniel;Piria, Marina;Probert, Anna F.;Rasmussen, Jes Jessen;Renault, David;Ribeiro, Filipe;Rilov, Gil;Robinson, Tamara B.;Sanchez, Axel E.;Schwindt, Evangelina;South, Josie;Stoett, Peter;Verreycken, Hugo;Vilizzi, Lorenzo;Wang, Yong‐Jian;Watari, Yuya;Wehi, Priscilla M.;Weiperth, András [Weiperth, András (ökológia, hidrobi...), szerző] Állatrendszertani és Ökológiai Tanszék (ELTE / TTK / Bio_I);Wiberg‐Larsen, Peter;Yapıcı, Sercan;Yoğurtçuoğlu, Baran;Zenni, Rafael D.;Galil, Bella S.;Dick, Jaimie T. A.;Russell, James C.;Ricciardi, Anthony;Simberloff, Daniel;Bradshaw, Corey J. A.;Haubrock, Phillip J.</t>
  </si>
  <si>
    <t>WoS: 001190931400001</t>
  </si>
  <si>
    <t>Scopus: 85188444417</t>
  </si>
  <si>
    <t>HUN-REN Balatoni Limnológiai Kutatóintézet; Hidrobiológiai Tanszék (PTE / TTK / BI); Állatrendszertani és Ökológiai Tanszék (ELTE / TTK / Bio_I)</t>
  </si>
  <si>
    <t>Nárai, Ádám [Nárai, Ádám (idegtudományok, m...), szerző] Biológiai és Sportbiológiai Doktori Iskola (PTE / DI); Agyi Képalkotó Központ (HRN TTK);Hermann, Petra [Hermann, Petra (Neurobiológia), szerző] Agyi Képalkotó Központ (HRN TTK);Rádosi, Alexandra [Rádosi, Alexandra (Klinikai pszichol...), szerző] Doktori Iskola (SE); Klinikai és Fejlődés-neuropszichológia Kutatócs... (HRN TTK / KPI);Vakli, Pál [Vakli, Pál (kognitív tudományok), szerző] Agyi Képalkotó Központ (HRN TTK);Weiss, B. [Weiss, Béla (neuroinformatika,...), szerző] Agyi Képalkotó Központ (HRN TTK);Réthelyi, János M. [Réthelyi, János (Pszichiátria- kog...), szerző] Pszichiátriai és Pszichoterápiás Klinika (SE / AOK / K);Bunford, Nóra ✉ [Bunford, Nóra (Klinikai pszichol...), szerző] Kognitív Idegtudományi és Pszichológiai Intézet (HRN TTK); Klinikai és Fejlődés-neuropszichológia Kutatócs... (HRN TTK / KPI);Vidnyánszky, Zoltán ✉ [Vidnyánszky, Zoltán (Neurobiológia), szerző] Agyi Képalkotó Központ (HRN TTK)</t>
  </si>
  <si>
    <t>WoS: 001183135600001</t>
  </si>
  <si>
    <t>Scopus: 85187712171</t>
  </si>
  <si>
    <t>Agyi Képalkotó Központ (HRN TTK); Biológiai és Sportbiológiai Doktori Iskola (PTE / DI); Doktori Iskola (SE); Klinikai és Fejlődés-neuropszichológia Kutatócs... (HRN TTK / KPI); Kognitív Idegtudományi és Pszichológiai Intézet (HRN TTK); Pszichiátriai és Pszichoterápiás Klinika (SE / AOK / K)</t>
  </si>
  <si>
    <t>Intemann, T. ✉;Bogl, L.H.;Hunsberger, M.;Lauria, F.;De, Henauw S.;Molnár, D. [Molnár, Dénes (Prevenció, anyagc...), szerző] Gyermekgyógyászati Klinika (PTE / ÁOK);Moreno, L.A.;Tornaritis, M.;Veidebaum, T.;Ahrens, W.;Hebestreit, A.</t>
  </si>
  <si>
    <t>WoS: 001180407400001</t>
  </si>
  <si>
    <t>Scopus: 85187684057</t>
  </si>
  <si>
    <t>Gyermekgyógyászati Klinika (PTE / ÁOK)</t>
  </si>
  <si>
    <t>Ashraf, Amir Reza [Ashraf, Amir Reza (Gyógyszerészi inf...), szerző] Gyógyszerészeti Intézet (PTE / GYTK);Mackey, Tim Ken ✉;Fittler, András [Fittler, András Tamás (Internetes gyógys...), szerző] Gyógyszerészeti Intézet (PTE / GYTK)</t>
  </si>
  <si>
    <t>Search Engines and Generative Artificial Intelligence Integration : Public Health Risks and Recommendations to Safeguard Consumers Online</t>
  </si>
  <si>
    <t>WoS: 001195975100001</t>
  </si>
  <si>
    <t>Scopus: 85188496319</t>
  </si>
  <si>
    <t>Gyógyszerészeti Intézet (PTE / GYTK)</t>
  </si>
  <si>
    <t>Chiappetta, Marco ✉;Lococo, Filippo;Sassorossi, Carolina;Aigner, Clemens;Ploenes, Till;Van Raemdonck, Dirk;Vanluyten, Cedric;Van Schil, Paul;Agrafiotis, Apostolos C;Guerrera, Francesco;Lyberis, Paraskevas;Casiraghi, Monica;Spiaggiari, Lorenzo;Zisis, Charalambos;Magou, Christina;Moser, Bernhard;Bauer, Jonas;Thomas, Pascal Alexandre;Brioude, Geoffrey;Passani, Stefano;Szanto, Zalan [Szántó, Zalán (Neurohumorális Sz...), szerző] Sebészeti Klinika (PTE / ÁOK);Sperduti, Isabella;Margaritora, Stefano</t>
  </si>
  <si>
    <t>The Prognostic Role of the Number of Involved Structures in Thymic Epithelial Tumors : Results from the ESTS Database</t>
  </si>
  <si>
    <t>WoS: 001191377200002</t>
  </si>
  <si>
    <t>Scopus: 85189018074</t>
  </si>
  <si>
    <t>Sebészeti Klinika (PTE / ÁOK)</t>
  </si>
  <si>
    <t>Rosano, Dalia ✉;Sofyali, Emre* ✉;Dhiman, Heena* ✉;Ghirardi, Chiara;Ivanoiu, Diana;Heide, Timon;Vingiani, Andrea;Bertolotti, Alessia;Pruneri, Giancarlo;Canale, Eleonora;Dewhurst, Hannah F;Saha, Debjani;Slaven, Neil;Barozzi, Iros;Li, Tong;Zemlyanskiy, Grigory;Phillips, Henry;James, Chela;Győrffy, Balázs [Győrffy, Balázs (Onkológia), szerző] Biofizikai Intézet (PTE / ÁOK); Onkológiai Biomarker Kutatócsoport (Lendület) (HRN TTK / MÉI); Bioinformatika Tanszék (SE / AOK / I);Lynn, Claire;Cresswell, George D;Rehman, Farah;Noberini, Roberta;Bonaldi, Tiziana;Sottoriva, Andrea;Magnani, Luca ✉</t>
  </si>
  <si>
    <t>WoS: 001225915900003</t>
  </si>
  <si>
    <t>Scopus: 85192028803</t>
  </si>
  <si>
    <t>Biofizikai Intézet (PTE / ÁOK); Bioinformatika Tanszék (SE / AOK / I); Onkológiai Biomarker Kutatócsoport (Lendület) (HRN TTK / MÉI)</t>
  </si>
  <si>
    <t>Kilpiö, Teemu;Skarp, Sini;Perjes, Abel [Perjés, Péter Ábel (PhD Orvostudomány), szerző];Swan, Julia;Kaikkonen, Leena;Saarimaki, Samu;Szokodi, Istvan [Szokodi, István (Kísérletes kardio...), szerző] Szívgyógyászati Klinika (PTE / ÁOK); Molekuláris Kardiológiai Kutatócsoport (PTE / SZKK);Penninger, Josef M;Szabo, Zoltan;Magga, Johanna;Kerkela, Risto ✉</t>
  </si>
  <si>
    <t>Apelin regulates skeletal muscle adaptation to exercise in a high intensity interval training (HIIT) model</t>
  </si>
  <si>
    <t>WoS: 001224603300003</t>
  </si>
  <si>
    <t>Scopus: 85191900096</t>
  </si>
  <si>
    <t>Molekuláris Kardiológiai Kutatócsoport (PTE / SZKK); Szívgyógyászati Klinika (PTE / ÁOK)</t>
  </si>
  <si>
    <t>Mishra, Manoranjan;Guria, Rajkumar;Baraj, Biswaranjan;Nanda, Ambika Prasad;Santos, Celso Augusto Guimarães ✉;Silva, Richarde Marques da;Laksono, FX Anjar Tri [Laksono, Fx Anjar Tri, szerző] Földtudományok Doktori Iskola (PTE / DI)</t>
  </si>
  <si>
    <t>WoS: 001217950000001</t>
  </si>
  <si>
    <t>Scopus: 85188927524</t>
  </si>
  <si>
    <t>Földtudományok Doktori Iskola (PTE / DI)</t>
  </si>
  <si>
    <t>Natanian, J. ✉;Guarino, F.;Manapragada, N.;Magyari, A.;Naboni, E.;De, Luca F.;Cellura, S.;Brunetti, A.;Reith, A. [Reith, András (Épületszerkezettan), szerző] Mérnöki Ismeretek Tanszék (PTE / MIK / MSTI)</t>
  </si>
  <si>
    <t>WoS: 001217188000001</t>
  </si>
  <si>
    <t>Scopus: 85188809497</t>
  </si>
  <si>
    <t>Mérnöki Ismeretek Tanszék (PTE / MIK / MSTI)</t>
  </si>
  <si>
    <t>Zhao, Jiawei;Elgeti, Matthias* ✉;O’Brien, Evan S.;Sár, Cecília P. [Pápayné Sár, Cecília (Szerves kémia), szerző] Szerves és Gyógyszerkémiai Intézet (PTE / GYTK);EI Daibani, Amal;Heng, Jie;Sun, Xiaoou;White, Elizabeth;Che, Tao;Hubbell, Wayne L.;Kobilka, Brian K. ✉;Chen, Chunlai ✉</t>
  </si>
  <si>
    <t>Ligand efficacy modulates conformational dynamics of the µ-opioid receptor</t>
  </si>
  <si>
    <t>WoS: 001201403000020</t>
  </si>
  <si>
    <t>Scopus: 85189967158</t>
  </si>
  <si>
    <t>Szerves és Gyógyszerkémiai Intézet (PTE / GYTK)</t>
  </si>
  <si>
    <t>Bozóki, Tamás ✉ [Bozóki, Tamás (Hidrobiológia), szerző] Biológiai és Sportbiológiai Doktori Iskola (PTE / DI); Tisza-kutató osztály (HUN-REN ÖK / VÖI);Várbíró, Gábor [Várbíró, Gábor (Biológia, ökológi...), szerző] Tisza-kutató osztály (HUN-REN ÖK / VÖI);Csabai, Zoltán [Csabai, Zoltán Szabolcs (Hidrobiológia), szerző] Hidrobiológiai Tanszék (PTE / TTK / BI); Tisza-kutató osztály (HUN-REN ÖK / VÖI); HUN-REN Balatoni Limnológiai Kutatóintézet;Schmera, Dénes [Schmera, Dénes (Ökológia), szerző] HUN-REN Balatoni Limnológiai Kutatóintézet;Boda, Pál [Boda, Pál (Hidrobiológia), szerző] Tisza-kutató osztály (HUN-REN ÖK / VÖI)</t>
  </si>
  <si>
    <t>WoS: 001204677800001</t>
  </si>
  <si>
    <t>Scopus: 85190421230</t>
  </si>
  <si>
    <t>Biológiai és Sportbiológiai Doktori Iskola (PTE / DI); HUN-REN Balatoni Limnológiai Kutatóintézet; Hidrobiológiai Tanszék (PTE / TTK / BI); Tisza-kutató osztály (HUN-REN ÖK / VÖI)</t>
  </si>
  <si>
    <t>Knollová, Ilona;Chytrý, Milan;Bruelheide, Helge;Dullinger, Stefan;Jandt, Ute;Bernhardt‐Römermann, Markus;Biurrun, Idoia;de Bello, Francesco;Glaser, Michael;Hennekens, Stephan;Jansen, Florian;Jiménez‐Alfaro, Borja;Kadaš, Daniel;Kaplan, Ekin;Klinkovská, Klára;Lenzner, Bernd;Pauli, Harald;Sperandii, Marta Gaia;Verheyen, Kris;Winkler, Manuela;Abdaladze, Otar;Aćić, Svetlana;Acosta, Alicia T. R.;Alignier, Audrey;Andrews, Christopher;Arlettaz, Raphaël;Attorre, Fabio;Axmanová, Irena;Babbi, Manuel;Baeten, Lander;Baran, Jakub;Barni, Elena;Benito‐Alonso, José‐Luis;Berg, Christian;Bergamini, Ariel;Berki, Imre [Berki, Imre (Ökológia, tájökol...), szerző] Környezet- és Természetvédelmi Intézet (SOE / EMK);Boch, Steffen;Bock, Barbara;Bode, Frank;Bonari, Gianmaria;Boublík, Karel;Britton, Andrea J.;Brunet, Jörg;Bruzzaniti, Vanessa;Buholzer, Serge;Burrascano, Sabina;Campos, Juan A.;Carlsson, Bengt‐Göran;Carranza, Maria Laura;Černý, Tomáš;Charmillot, Kévin;Chiarucci, Alessandro;Choler, Philippe;Chytrý, Kryštof;Corcket, Emmanuel;Csecserits, Anikó [Csecserits, Anikó (Biológia), szerző] Ökológiai és Botanikai Intézet (HUN-REN ÖK);Cutini, Maurizio;Czarniecka‐Wiera, Marta;Danihelka, Jiří;de Francesco, Maria Carla;De Frenne, Pieter;Di Musciano, Michele;De Sanctis, Michele;Deák, Balázs [Deák, Balázs (Tájökológia), szerző] Lendület Vegetáció és Magbank Dinamikai Kutatóc... (HUN-REN ÖK / ÖBI);Decocq, Guillaume;Dembicz, Iwona;Dengler, Jürgen;Di Cecco, Valter;Dick, Jan;Diekmann, Martin;Dierschke, Hartmut;Dirnböck, Thomas;Doerfler, Inken;Doležal, Jiří;Döring, Ute;Durak, Tomasz;Dwyer, Ciara;Ejrnæs, Rasmus;Ermakova, Inna;Erschbamer, Brigitta;Fanelli, Giuliano;Fernández‐Calzado, María‐Rosa;Fickert, Thomas;Fischer, Andrea;Fischer, Markus;Foremnik, Kacper;Frouz, Jan;García‐González, Ricardo;García‐Magro, Daniel;García‐Mijangos, Itziar;Gavilán, Rosario G.;Germ, Mateja;Ghosn, Dany;Gigauri, Khatuna;Gizela, Jaroslav;Golob, Aleksandra;Golub, Valentin;Gómez‐García, Daniel;Gowing, David;Grytnes, John‐Arvid;Güler, Behlül;Gutiérrez‐Girón, Alba;Haase, Peter;Haider, Sylvia;Hájek, Michal;Halassy, Melinda [Halassy, Melinda (Ökológia), szerző] Ökológiai és Botanikai Intézet (HUN-REN ÖK);Harásek, Martin;Härdtle, Werner;Heinken, Thilo;Hester, Alison;Humbert, Jean‐Yves;Ibáñez, Ricardo;Illa, Estela;Jaroszewicz, Bogdan;Jensen, Kai;Jentsch, Anke;Jiroušek, Martin;Kalníková, Veronika;Kanka, Róbert;Kapfer, Jutta;Kazakis, George;Kermavnar, Janez;Kesting, Stefan;Khanina, Larisa;Kindermann, Elisabeth;Kotrík, Marek;Koutecký, Tomáš;Kozub, Łukasz;Kuhn, Gisbert;Kutnar, Lado;La Montagna, Dario;Lamprecht, Andrea;Lenoir, Jonathan;Lepš, Jan;Leuschner, Christoph;Lorite, Juan;Madsen, Bjarke;Ugarte, Rosina Magaña;Malicki, Marek;Maliniemi, Tuija;Máliš, František;Maringer, Alexander;Marrs, Robert;Matesanz, Silvia;Metze, Katrin;Meyer, Stefan;Millett, Jonathan;Mitchell, Ruth J.;Moeslund, Jesper Erenskjold;Moiseev, Pavel;di Cella, Umberto Morra;Mudrák, Ondřej;Müller, Frank;Müller, Norbert;Naaf, Tobias;Nagy, Laszlo;Napoleone, Francesca;Nascimbene, Juri;Navrátilová, Jana;Ninot, Josep M.;Niu, Yujie;Normand, Signe;Ogaya, Romá;Onipchenko, Vladimir;Orczewska, Anna;Ortmann‐Ajkai, Adrienne [Ortmann-né Ajkai, Adrienne (botanika, tájökol...), szerző] Hidrobiológiai Tanszék (PTE / TTK / BI);Pakeman, Robin J.;Pardo, Iker;Pätsch, Ricarda;Peet, Robert K.;Penuelas, Josep;Peppler‐Lisbach, Cord;Pérez‐Hernández, Javier;Pérez‐Haase, Aaron;Petraglia, Alessandro;Petřík, Petr;Pielech, Remigiusz;Piórkowski, Hubert;Pladevall‐Izard, Eulàlia;Poschlod, Peter;Prach, Karel;Praleskouskaya, Safiya;Prokhorov, Vadim;Provoost, Sam;Pușcaș, Mihai;Pustková, Štěpánka;Randin, Christophe François;Rašomavičius, Valerijus;Reczyńska, Kamila;Rédei, Tamás [Rédei, Tamás (Növényökológia), szerző] Ökológiai és Botanikai Intézet (HUN-REN ÖK);Řehounková, Klára;Richner, Nina;Risch, Anita C.;Rixen, Christian;Rosbakh, Sergey;Roscher, Christiane;Rosenthal, Gert;Rossi, Graziano;Rötzer, Harald;Roux, Camille;Rumpf, Sabine B.;Ruprecht, Eszter;Rūsiņa, Solvita;Sanz‐Zubizarreta, Irati;Schindler, Meret;Schmidt, Wolfgang;Schories, Dirk;Schrautzer, Joachim;Schubert, Hendrik;Schuetz, Martin;Schwabe, Angelika;Schwaiger, Helena;Schwartze, Peter;Šebesta, Jan;Seiler, Hallie;Šilc, Urban;Silva, Vasco;Šmilauer, Petr;Šmilauerová, Marie;Sperle, Thomas;Stachurska‐Swakoń, Alina;Stanik, Nils;Stanisci, Angela;Steffen, Kristina;Storm, Christian;Stroh, Hans Georg;Sugorkina, Nadezhda;Świerkosz, Krzysztof;Świerszcz, Sebastian;Szymura, Magdalena;Teleki, Balázs [Teleki, Balázs (Növényföldrajz, ö...), szerző] HUN-REN-DE Biodiverzitás Kutatócsoport (DE / TTK);Thébaud, Gilles;Theurillat, Jean‐Paul;Tichý, Lubomír;Treier, Urs A.;Turtureanu, Pavel Dan;Ujházy, Karol;Ujházyová, Mariana;Ursu, Tudor Mihai;Uziębło, Aldona K.;Valkó, Orsolya [Valkó, Orsolya (Növényökológia), szerző] Lendület Vegetáció és Magbank Dinamikai Kutatóc... (HUN-REN ÖK / ÖBI);Van Calster, Hans;Van Meerbeek, Koenraad;Vandevoorde, Bart;Vandvik, Vigdis;Varricchione, Marco;Vassilev, Kiril;Villar, Luis;Virtanen, Risto;Vittoz, Pascal;Voigt, Winfried;von Hessberg, Andreas;von Oheimb, Goddert;Wagner, Eva;Walther, Gian‐Reto;Wellstein, Camilla;Wesche, Karsten;Wilhelm, Markus;Willner, Wolfgang;Wipf, Sonja;Wittig, Burghard;Wohlgemuth, Thomas;Woodcock, Ben A.;Wulf, Monika;Essl, Franz ✉</t>
  </si>
  <si>
    <t>ReSurveyEurope : A database of resurveyed vegetation plots in Europe</t>
  </si>
  <si>
    <t>WoS: 001203200700001</t>
  </si>
  <si>
    <t>Scopus: 85188842681</t>
  </si>
  <si>
    <t>HUN-REN-DE Biodiverzitás Kutatócsoport (DE / TTK); Hidrobiológiai Tanszék (PTE / TTK / BI); Környezet- és Természetvédelmi Intézet (SOE / EMK); Lendület Vegetáció és Magbank Dinamikai Kutatóc... (HUN-REN ÖK / ÖBI); Ökológiai és Botanikai Intézet (HUN-REN ÖK)</t>
  </si>
  <si>
    <t>Csiszar, Anna [Csiszar, Anna (Orvostudomany), szerző];Ungvari, Anna* ✉ [Ungvári, Anna Sára (népegészségtan), szerző] Népegészségtani Intézet (SE / AOK / I);Patai, Roland*;Gulej, Rafal;Yabluchanskiy, Andriy;Benyo, Zoltan [Benyó, Zoltán (Élettan és kóréle...), szerző] Transzlációs Medicina Intézet (SE / AOK / I); HUN-REN-SE Cerebrovaszkuláris és Neurokognitív ... (SE / AOK / I / TMI);Kovacs, Illes [Kovács, Illés (Szemészet), szerző] Szemészeti Klinika (SE / AOK / K);Sotonyi, Peter [Sótonyi, Péter (Érsebészet), szerző] Érsebészeti és Endovaszkuláris Tanszék (SE / AOK / K);Kirkpartrick, Angelia C;Prodan, Calin I;Liotta, Eric M;Zhang, Xin A;Toth, Peter [Tóth, Péter József (Idegsebészet, cer...), szerző] Népegészségtani Intézet (SE / AOK / I); Idegsebészeti Klinika (PTE / ÁOK); Neurotrauma kutatócsoport (PTE / SZKK); ELKH-PTE Klinikai Idegtudományi Képalkotó Kutat... (PTE / KCS);Tarantini, Stefano [Tarantini, Stefano (népegészségtan, g...), szerző] Népegészségtani Intézet (SE / AOK / I);Sorond, Farzaneh A;Ungvari, Zoltan [Ungvári, Zoltán István (Orvostudomány, me...), szerző] Népegészségtani Intézet (SE / AOK / I)</t>
  </si>
  <si>
    <t>WoS: 001205141700001</t>
  </si>
  <si>
    <t>Scopus: 85190756186</t>
  </si>
  <si>
    <t>ELKH-PTE Klinikai Idegtudományi Képalkotó Kutat... (PTE / KCS); HUN-REN-SE Cerebrovaszkuláris és Neurokognitív ... (SE / AOK / I / TMI); Idegsebészeti Klinika (PTE / ÁOK); Neurotrauma kutatócsoport (PTE / SZKK); Népegészségtani Intézet (SE / AOK / I); Szemészeti Klinika (SE / AOK / K); Transzlációs Medicina Intézet (SE / AOK / I); Érsebészeti és Endovaszkuláris Tanszék (SE / AOK / K)</t>
  </si>
  <si>
    <t>Molnár, Tihamér [Molnár, Tihamér (Aneszteziológia), szerző] Aneszteziológiai és Intenzív Terápiás Intézet (PTE / ÁOK);Lehoczki, Andrea* [Lehoczki, Andrea Marianna (hematológia, belg...), szerző] Népegészségtani Intézet (SE / AOK / I); Doktori Iskola (SE);Fekete, Mónika [Fekete, Mónika (Népegészségtan), szerző] Népegészségtani Intézet (SE / AOK / I);Várnai, Réka [Várnai, Réka (Alapellátás), szerző] Alapellátási Intézet (PTE / ÁOK);Závori, László [Závori, László (Emergency Medicine), szerző];Erdő-Bonyár, Szabina [Erdő-Bonyár, Szabina (Immunológia), szerző] Immunológiai és Biotechnológiai Intézet (PTE / ÁOK);Simon, Diána [Simon, Diána (Immunológia), szerző] Immunológiai és Biotechnológiai Intézet (PTE / ÁOK);Berki, Tímea [Berki, Tímea (Immunológia), szerző] Immunológiai és Biotechnológiai Intézet (PTE / ÁOK);Csécsei, Péter ✉ [Csécsei, Péter (Neurológia), szerző] Idegsebészeti Klinika (PTE / ÁOK);Ezer, Erzsébet [Ezer, Erzsébet (Intenzív-anesztez...), szerző] Aneszteziológiai és Intenzív Terápiás Intézet (PTE / ÁOK)</t>
  </si>
  <si>
    <t>WoS: 001208628100001</t>
  </si>
  <si>
    <t>Scopus: 85191288603</t>
  </si>
  <si>
    <t>Alapellátási Intézet (PTE / ÁOK); Aneszteziológiai és Intenzív Terápiás Intézet (PTE / ÁOK); Doktori Iskola (SE); Idegsebészeti Klinika (PTE / ÁOK); Immunológiai és Biotechnológiai Intézet (PTE / ÁOK); Népegészségtani Intézet (SE / AOK / I)</t>
  </si>
  <si>
    <t>Parreno, V;Loubiere, V*;Schuettengruber, B;Fritsch, L;Rawal, C C;Erokhin, M;Győrffy, B [Győrffy, Balázs (Onkológia), szerző] Biofizikai Intézet (PTE / ÁOK); Bioinformatika Tanszék (SE / AOK / I);Normanno, D;Di Stefano, M;Moreaux, J;Butova, N L;Chiolo, I;Chetverina, D;Martinez, A-M ✉;Cavalli, G ✉</t>
  </si>
  <si>
    <t>WoS: 001207800900006</t>
  </si>
  <si>
    <t>Scopus: 85191234697</t>
  </si>
  <si>
    <t>Biofizikai Intézet (PTE / ÁOK); Bioinformatika Tanszék (SE / AOK / I)</t>
  </si>
  <si>
    <t>Ungvari, Zoltan [Ungvári, Zoltán István (Orvostudomány, me...), szerző] Népegészségtani Intézet (SE / AOK / I); Doktori Iskola (SE);Ungvari, Anna ✉ [Ungvári, Anna Sára (népegészségtan), szerző] Népegészségtani Intézet (SE / AOK / I);Bianchini, Giampaolo;Győrffy, Balázs [Győrffy, Balázs (Onkológia), szerző] Biofizikai Intézet (PTE / ÁOK); Onkológiai Biomarker Kutatócsoport (Lendület) (HRN TTK / MÉI); Bioinformatika Tanszék (SE / AOK / I)</t>
  </si>
  <si>
    <t>WoS: 001207636900001</t>
  </si>
  <si>
    <t>Scopus: 85191174277</t>
  </si>
  <si>
    <t>Biofizikai Intézet (PTE / ÁOK); Bioinformatika Tanszék (SE / AOK / I); Doktori Iskola (SE); Népegészségtani Intézet (SE / AOK / I); Onkológiai Biomarker Kutatócsoport (Lendület) (HRN TTK / MÉI)</t>
  </si>
  <si>
    <t>Bogár, Bence ✉ [Bogár, Bence (Oxyológia), szerző] Oxyológiai, Sürgősségi Ellátási Tanszék (PTE / ETK / SEÁI);Pető, Dániel [Pető, Dániel (Oxyologia), szerző] Oxyológiai, Sürgősségi Ellátási Tanszék (PTE / ETK / SEÁI);Sipos, Dávid [Sipos, Dávid (Egészségtudományok), szerző] Képalkotó Diagnosztikai Tanszék (PTE / ETK / DI);Füredi, Gábor [Füredi, Gábor (Egészségtudomány), szerző] Oxyológiai, Sürgősségi Ellátási Tanszék (PTE / ETK / SEÁI);Keszthelyi, Antónia;Betlehem, József [Betlehem, József (Egészségtudomány), szerző] Oxyológiai, Sürgősségi Ellátási Tanszék (PTE / ETK / SEÁI);Pandur, Attila András [Pandur, Attila (Oktatás, Sürgőssé...), szerző] Oxyológiai, Sürgősségi Ellátási Tanszék (PTE / ETK / SEÁI)</t>
  </si>
  <si>
    <t>Detection of Arrhythmias Using Smartwatches—A Systematic Literature Review</t>
  </si>
  <si>
    <t>WoS: 001219810500001</t>
  </si>
  <si>
    <t>Scopus: 85192709576</t>
  </si>
  <si>
    <t>Képalkotó Diagnosztikai Tanszék (PTE / ETK / DI); Oxyológiai, Sürgősségi Ellátási Tanszék (PTE / ETK / SEÁI)</t>
  </si>
  <si>
    <t>Éliás, Máté [Éliás, Máté (Szülészet-nőgyógy...), szerző] Transzlációs Medicina Központ (SE / KSZE);Kónya, Márton [Kónya, Márton (Biológus), szerző] Transzlációs Medicina Központ (SE / KSZE);Kekk, Zsófa;Turan, Caner [Turan, Caner (Anesthesia and In...), szerző] Transzlációs Medicina Központ (SE / KSZE);Pinto Amorim das Virgens, Isabel [Pinto Amorim das Virgens, Isabel (Translational Med...), szerző] Transzlációs Medicina Központ (SE / KSZE);Tóth, Réka;Keszthelyi, Márton [Keszthelyi, Márton (Szülészet-nőgyógy...), szerző] Transzlációs Medicina Központ (SE / KSZE);Hegyi, Péter [Hegyi, Péter (Gasztroenterológia), szerző] Transzlációs Medicina Intézet (PTE / ÁOK); Transzlációs Medicina Központ (SE / KSZE); Pankreász Betegségek Intézete (SE / AOK / K);Várbíró, Szabolcs [Várbíró, Szabolcs (Keringésélettan), szerző] Transzlációs Medicina Központ (SE / KSZE);Sipos, Miklós ✉ [Sipos, Miklós (asszisztált repro...), szerző] Transzlációs Medicina Központ (SE / KSZE)</t>
  </si>
  <si>
    <t>Platelet-rich plasma (PRP) treatment of the ovaries signifcantly improves fertility parameters and reproductive outcomes in diminished ovarian reserve patients: a systematic review and meta-analysis</t>
  </si>
  <si>
    <t>WoS: 001227233200003</t>
  </si>
  <si>
    <t>Scopus: 85193546261</t>
  </si>
  <si>
    <t>Pankreász Betegségek Intézete (SE / AOK / K); Transzlációs Medicina Intézet (PTE / ÁOK); Transzlációs Medicina Központ (SE / KSZE)</t>
  </si>
  <si>
    <t>Sexton, Aaron N. ✉;Beisel, Jean-Nicolas;Staentzel, Cybill;Wolter, Christian;Tales, Evelyne;Belliard, Jérôme;Buijse, Anthonie D.;Martínez Fernández, Vanesa;Wantzen, Karl M.;Jähnig, Sonja C.;Garcia de Leaniz, Carlos;Schmidt-Kloiber, Astrid;Haase, Peter;Forio, Marie Anne Eurie;Archambaud, Gait;Fruget, Jean-François;Dohet, Alain;Evtimova, Vesela;Csabai, Zoltán [Csabai, Zoltán Szabolcs (Hidrobiológia), szerző] Hidrobiológiai Tanszék (PTE / TTK / BI);Floury, Mathieu;Goethals, Peter;Várbiró, Gábor [Várbíró, Gábor (Biológia, ökológi...), szerző] Tisza-kutató osztály (HUN-REN ÖK / VÖI);Cañedo-Argüelles, Miguel;Larrañaga, Aitor;Maire, Anthony;Schäfer, Ralf B.;Sinclair, James S.;Vannevel, Rudy;Welti, Ellen A. R.;Jeliazkov, Alienor</t>
  </si>
  <si>
    <t>WoS: 001228548100001</t>
  </si>
  <si>
    <t>Scopus: 85193745192</t>
  </si>
  <si>
    <t>Hidrobiológiai Tanszék (PTE / TTK / BI); Tisza-kutató osztály (HUN-REN ÖK / VÖI)</t>
  </si>
  <si>
    <t>Budhraja, R.;Radenkovic, S.;Jain, A.;Muffels, I.J.J.;Ismaili, M.H.A.;Kozicz, T. [Kozicz, Tamás (Idegtudományok), szerző] Anatómiai Intézet (PTE / ÁOK);Pandey, A. ✉;Morava, E. ✉ [Morava-Kozicz, Éva (Klinikai genetika), szerző] Biofizikai Intézet (PTE / ÁOK)</t>
  </si>
  <si>
    <t>WoS: 001241024100001</t>
  </si>
  <si>
    <t>Scopus: 85192451556</t>
  </si>
  <si>
    <t>Anatómiai Intézet (PTE / ÁOK); Biofizikai Intézet (PTE / ÁOK)</t>
  </si>
  <si>
    <t>Li, Jing;Hilimire, Thomas A;Liu, Yueying;Wang, Lili;Liang, Jiaxin;Gyorffy, Balazs [Győrffy, Balázs (Onkológia), szerző] Biofizikai Intézet (PTE / ÁOK); Bioinformatika Tanszék (SE / AOK / I);Sikirzhytski, Vitali;Ji, Hao;Zhang, Li;Cheng, Chen;Ding, Xiaokai;Kerr, Kendall R;Dowling, Charles E;Chumanevich, Alexander A;Mack, Zachary T;Schools, Gary P;Lim, Chang-Uk;Ellis, Leigh;Zi, Xiaolin;Porter, Donald C;Broude, Eugenia V;McInnes, Campbell;Wilding, George;Lilly, Michael B;Roninson, Igor B ✉;Chen, Mengqian ✉</t>
  </si>
  <si>
    <t>Mediator kinase inhibition reverses castration resistance of advanced prostate cancer</t>
  </si>
  <si>
    <t>WoS: 001249296100001</t>
  </si>
  <si>
    <t>Scopus: 85193309508</t>
  </si>
  <si>
    <t>Bencze, Bulcsú [Bencze, Bulcsú (Fogpótlástan), szerző] Fogpótlástani Klinika (SE / FOK); Transzlációs Medicina Központ (SE / KSZE);Cavalcante, Bianca Golzio Navarro [Golzio Navarro Cavalcante, Bianca (PhD in Clinical M...), szerző] Transzlációs Medicina Központ (SE / KSZE);Romandini, Mario;Róna, Virág [Barabás-Róna, Virág (Fogpótlástan), szerző] Fogpótlástani Klinika (SE / FOK); Transzlációs Medicina Központ (SE / KSZE);Váncsa, Szilárd [Váncsa, Szilárd (Orvostudomány, eg...), szerző] Transzlációs Medicina Központ (SE / KSZE); Pankreász Betegségek Intézete (SE / AOK / K);Varga, Gábor [Varga, Gábor (Élettan, orálbiol...), szerző] Orálbiológiai Tanszék (SE / FOK); Transzlációs Medicina Központ (SE / KSZE);Kivovics, Márton [Kivovics, Márton (fogorvostudomány), szerző] Fogászati és Szájsebészeti Oktató Intézet (SE / FOK);Szabó, Bence [Szabó, Bence (Biológia, paleont...), szerző] Transzlációs Medicina Központ (SE / KSZE);Agócs, Gergely [Agócs, Gergely (biofizika), szerző] Biofizikai és Sugárbiológiai Intézet (SE / AOK / I); Transzlációs Medicina Központ (SE / KSZE);Géczi, Zoltán [Géczi, Zoltán (Konzerváló fogász...), szerző] Fogpótlástani Klinika (SE / FOK); Transzlációs Medicina Központ (SE / KSZE);Hermann, Péter [Hermann, Péter (Fogpótlástan), szerző] Fogpótlástani Klinika (SE / FOK); Transzlációs Medicina Központ (SE / KSZE);Hegyi, Péter [Hegyi, Péter (Gasztroenterológia), szerző] Transzlációs Medicina Intézet (PTE / ÁOK); Transzlációs Medicina Központ (SE / KSZE); Pankreász Betegségek Intézete (SE / AOK / K);Végh, Dániel ✉ [Végh, Dániel (Diabétesz és a sz...), szerző] Fogpótlástani Klinika (SE / FOK); Transzlációs Medicina Központ (SE / KSZE)</t>
  </si>
  <si>
    <t>Prediabetes and Poorly Controlled Type-2 Diabetes as Risk Indicators for Peri-implant Diseases:A Systematic Review and Meta-analysis</t>
  </si>
  <si>
    <t>WoS: 001247391800001</t>
  </si>
  <si>
    <t>Scopus: 85193924285</t>
  </si>
  <si>
    <t>Biofizikai és Sugárbiológiai Intézet (SE / AOK / I); Fogpótlástani Klinika (SE / FOK); Fogászati és Szájsebészeti Oktató Intézet (SE / FOK); Orálbiológiai Tanszék (SE / FOK); Pankreász Betegségek Intézete (SE / AOK / K); Transzlációs Medicina Intézet (PTE / ÁOK); Transzlációs Medicina Központ (SE / KSZE)</t>
  </si>
  <si>
    <t>Boffano, Paolo ✉;Agnone, Anna Maria;Neirotti, Francesca;Bonfiglio, Roberta;Brucoli, Matteo;Ruslin, Muhammad;Durković, Ana;Milosavljević, Marija;Konstantinovic, Vitomir;Rodríguez, Juan Carlos de Vicente;Santamarta, Tania Rodríguez;Meyer, Christophe;Louvrier, Aurelien;Michel-Guillaneux, Alexandre;Bertin, Eugenie;Starch-Jensen, Thomas;Tadic, Ana J;Bajkin, Branislav V;Dugast, Sophie;Bertin, Helios;Corre, Pierre;Szalma, József [Szalma, József (Szájsebészet), szerző] Fogászati és Szájsebészeti Klinika (PTE / ÁOK);Dovsak, Tadej;Prodnik, Luka;Mottl, Radovan;Dediol, Emil;Kos, Boris;Ontanon, Adaia Valls;Stathopulos, Panagiotis;Tsekoura, Konstantina;Polcyn, Adam;Michcik, Adam;Zaleckas, Linas;Pavlov, Nikolai;Sapundzhiev, Angel;Uchikov, Petar;Pechalova, Petia</t>
  </si>
  <si>
    <t>Epidemiology, etiopathogenesis, and management of MRONJ: a European multicenter study</t>
  </si>
  <si>
    <t>WoS: 001325520800026</t>
  </si>
  <si>
    <t>Scopus: 85195308392</t>
  </si>
  <si>
    <t>Fogászati és Szájsebészeti Klinika (PTE / ÁOK)</t>
  </si>
  <si>
    <t>Kiricsi, A ✉ [Kiricsi, Ágnes (fül-orr-gégészet,...), szerző] Fül-Orr-Gégészeti és Fej-Nyaksebészeti Klinika (SZTE / SZAOK);Bella, Z* [Bella, Zsolt (fül-orr-gégegyógy...), szerző] Fül-Orr-Gégészeti és Fej-Nyaksebészeti Klinika (SZTE / SZAOK);Kraxner, H [Kraxner, Helga (fül-orr-gégészet), szerző] Fül-Orr-Gégészeti és Fej-Nyaksebészeti Klinika (SE / AOK / K);Szaloki, T [Szalóki, Tibor (fül-orr-gégészet), szerző] Fül-Orr-Gégészeti és Fej-Nyaksebészeti Klinika (SE / AOK / K);Fent, Z [Fent, Zoltán (fül-orr-gégészet,...), szerző] Fül-Orr-Gégészeti és Fej-Nyaksebészeti Klinika (SE / AOK / K);Liktor, B [Liktor, Balázs (Fül-orr-gégszet), szerző] Észak-Közép-budai Centrum, Új Szent János Kórhá...;Huszka, J;Laszlo, P;Gobol, D;Helfferich, F;Vaska, Z;Piski, Z [Piski, Zalán (Fül-orr-gégegyógy...), szerző] Fül-Orr-Gégészeti és Fej-Nyaksebészeti Klinika (PTE / ÁOK);Juhasz-Loisch, L;Horvath, B;Galantai, D;Krisztin, N;Toth, L [Tóth, László (Fül-orr-gégészet ...), szerző] Fül-Orr-Gégészeti és Fej-Nyaksebészeti Klinika (DE / KK);Bodi, A;Matuz, M [Matuz, Mária (Klinikai gyógysze...), szerző] Klinikai Gyógyszerészeti Intézet (SZTE / GYTK);Lujber, L** [Lujber, László (Fül-orr-gége és f...), szerző] Fül-Orr-Gégészeti és Fej-Nyaksebészeti Klinika (PTE / ÁOK);Hirschberg, A [Hirschberg, Andor (Fül-orr-gégészet), szerző] Észak-Közép-budai Centrum, Új Szent János Kórhá...</t>
  </si>
  <si>
    <t>Real-life effectiveness of dupilumab in chronic rhinosinusitis with nasal polyps: results from eight Hungarian centres with 12-month follow-up</t>
  </si>
  <si>
    <t>WoS: 001283679900005</t>
  </si>
  <si>
    <t>Scopus: 85200620507</t>
  </si>
  <si>
    <t>Fül-Orr-Gégészeti és Fej-Nyaksebészeti Klinika (DE / KK); Fül-Orr-Gégészeti és Fej-Nyaksebészeti Klinika (PTE / ÁOK); Fül-Orr-Gégészeti és Fej-Nyaksebészeti Klinika (SE / AOK / K); Fül-Orr-Gégészeti és Fej-Nyaksebészeti Klinika (SZTE / SZAOK); Klinikai Gyógyszerészeti Intézet (SZTE / GYTK); Észak-Közép-budai Centrum, Új Szent János Kórhá...</t>
  </si>
  <si>
    <t>Nyúl-Tóth, Ádám [Nyúl-Tóth, Ádám (biofizika), szerző] Megelőző Orvostani és Népegészségtani Intézet  (SE / AOK / I);Patai, Roland*;Csiszar, Anna* [Csiszar, Anna (Orvostudomany), szerző];Ungvari, Anna* ✉ [Ungvári, Anna Sára (népegészségtan), szerző] Megelőző Orvostani és Népegészségtani Intézet  (SE / AOK / I);Gulej, Rafal;Mukli, Peter [Mukli, Péter (Élettan, megelőző...), szerző] Megelőző Orvostani és Népegészségtani Intézet  (SE / AOK / I);Yabluchanskiy, Andriy [Yabluchanskiy, Andriy (Orvostudomány), szerző] Megelőző Orvostani és Népegészségtani Intézet  (SE / AOK / I);Benyo, Zoltan [Benyó, Zoltán (Élettan és kóréle...), szerző] Transzlációs Medicina Intézet (SE / AOK / I); HUN-REN-SE Cerebrovaszkuláris és Neurokognitív ... (SE / AOK / I / TMI);Sotonyi, Peter [Sótonyi, Péter (Érsebészet), szerző] Érsebészeti és Endovaszkuláris Tanszék (SE / AOK / K);Prodan, Calin I;Liotta, Eric M;Toth, Peter [Tóth, Péter József (Idegsebészet, cer...), szerző] Idegsebészeti Klinika (PTE / ÁOK); Neurotrauma kutatócsoport (PTE / SZKK); ELKH-PTE Klinikai Idegtudományi Képalkotó Kutat... (PTE / KCS); Megelőző Orvostani és Népegészségtani Intézet  (SE / AOK / I);Elahi, Fanny;Barsi, Péter [Barsi, Péter (Neuroradiológia, ...), szerző] Orvosi Képalkotó Klinika (SE / AOK / K);Maurovich-Horvat, Pál [Maurovich-Horvat, Pál (kardiológia), szerző] Orvosi Képalkotó Klinika (SE / AOK / K); Radiológia Tanszék (SE / AOK / K / OKK);Sorond, Farzaneh A;Tarantini, Stefano [Tarantini, Stefano (népegészségtan, g...), szerző] Megelőző Orvostani és Népegészségtani Intézet  (SE / AOK / I);Ungvari, Zoltan [Ungvári, Zoltán István (Orvostudomány, me...), szerző] Megelőző Orvostani és Népegészségtani Intézet  (SE / AOK / I)</t>
  </si>
  <si>
    <t>Linking peripheral atherosclerosis to blood–brain barrier disruption: elucidating its role as a manifestation of cerebral small vessel disease in vascular cognitive impairment</t>
  </si>
  <si>
    <t>WoS: 001238161900004</t>
  </si>
  <si>
    <t>Scopus: 85195191966</t>
  </si>
  <si>
    <t>ELKH-PTE Klinikai Idegtudományi Képalkotó Kutat... (PTE / KCS); HUN-REN-SE Cerebrovaszkuláris és Neurokognitív ... (SE / AOK / I / TMI); Idegsebészeti Klinika (PTE / ÁOK); Megelőző Orvostani és Népegészségtani Intézet  (SE / AOK / I); Neurotrauma kutatócsoport (PTE / SZKK); Orvosi Képalkotó Klinika (SE / AOK / K); Radiológia Tanszék (SE / AOK / K / OKK); Transzlációs Medicina Intézet (SE / AOK / I); Érsebészeti és Endovaszkuláris Tanszék (SE / AOK / K)</t>
  </si>
  <si>
    <t>Park, S.H.;Ju, J.-S.*;Woo, H.*;Yun, H.J.;Lee, S.B.;Kim, S.-H.;Győrffy, B. [Győrffy, Balázs (Onkológia), szerző] Biofizikai Intézet (PTE / ÁOK); Onkológiai Biomarker Kutatócsoport (Lendület) (HRN TTK / MÉI); Bioinformatika Tanszék (SE / AOK / I);Kim, E.-J.;Kim, H.;Han, H.D.;Eyun, S.-I. ✉;Lee, J.-H. ✉;Park, Y.-Y. ✉</t>
  </si>
  <si>
    <t>The m6A writer RBM15 drives the growth of triple-negative breast cancer cells through the stimulation of serine and glycine metabolism</t>
  </si>
  <si>
    <t>WoS: 001237102900011</t>
  </si>
  <si>
    <t>Scopus: 85194903775</t>
  </si>
  <si>
    <t>Gadelha, Mônica R ✉;Casagrande, Alessandra;Strasburger, Christian J;Bidlingmaier, Martin;Snyder, Peter J;Guitelman, Mirtha A;Boguszewski, Cesar L;Buchfelder, Michael;Shimon, Ilan;Raverot, Gerald;Tóth, Miklós [Tóth, Miklós (Belgyógyászat, En...), szerző] Belgyógyászati és Onkológiai Klinika (SE / AOK / K);Mezősi, Emese [Mezősi, Emese (Endokrinológia), szerző] I.sz. Belgyógyászati Klinika (PTE / ÁOK);Doknic, Mirjana;Fan, Xiaolin;Clemmons, David;Trainer, Peter J;Struthers, R Scott;Krasner, Alan;Biller, Beverly M K</t>
  </si>
  <si>
    <t>Acromegaly Disease Control Maintained After Switching From Injected Somatostatin Receptor Ligands to Oral Paltusotine.</t>
  </si>
  <si>
    <t>WoS: 001277993400001</t>
  </si>
  <si>
    <t>Scopus: 85206892194</t>
  </si>
  <si>
    <t>Heidari, Behzad Shiroud;Dodda, Jagan Mohan ✉;El-Khordagui, Labiba K.;Focarete, Maria Letizia;Maroti, Peter [Maróti, Péter (Orvostudomány), szerző] 3D Nyomtatási és Vizualizációs Központ (PTE); Orvosi Készségfejlesztő és Innovációs Központ (PTE / ÁOK);Toth, Luca [Tóth, Luca (Idegsebészet), szerző] Idegsebészeti Klinika (PTE / ÁOK); Transzlációs Medicina Intézet (PTE / ÁOK);Pacilio, Serafina;El-Habashy, Salma E.;Boateng, Joshua;Catanzano, Ovidio;Sahai, Nitin [Sahai, Nitin (biomedical engine...), szerző] 3D Nyomtatási és Vizualizációs Központ (PTE); Orvosi Készségfejlesztő és Innovációs Központ (PTE / ÁOK);Mou, Lingjun;Zheng, Minghao</t>
  </si>
  <si>
    <t>Emerging Materials and Technologies for Advancing Bioresorbable Surgical Meshes</t>
  </si>
  <si>
    <t>WoS: 001284624800001</t>
  </si>
  <si>
    <t>Scopus: 85196945339</t>
  </si>
  <si>
    <t>3D Nyomtatási és Vizualizációs Központ (PTE); Idegsebészeti Klinika (PTE / ÁOK); Orvosi Készségfejlesztő és Innovációs Központ (PTE / ÁOK); Transzlációs Medicina Intézet (PTE / ÁOK)</t>
  </si>
  <si>
    <t>Lányi, Orsolya [Lányi, Orsolya (pszichiátria, kli...), szerző] Pszichiátriai és Pszichoterápiás Klinika (SE / AOK / K); Transzlációs Medicina Központ (SE / KSZE);Koleszár, Boróka;Schulze, Wenning Alexander;Balogh, David [Balogh, Dávid (pszichiátria / fi...), szerző] Pszichiátriai és Pszichoterápiás Klinika (SE / AOK / K);Engh, Marie Anne [Engh, Marie Anne (Orvostudomány, eg...), szerző] Transzlációs Medicina Központ (SE / KSZE);Horváth, András Attila [Horváth, András Attila (neurológia), szerző];Fehérvari, Péter [Fehérvári, Péter (Biomatematika), szerző] Transzlációs Medicina Központ (SE / KSZE); Biostatisztika tanszék (ÁTE / ÉBJI / GBI);Hegyi, Péter [Hegyi, Péter (Gasztroenterológia), szerző] Transzlációs Medicina Intézet (PTE / ÁOK); Transzlációs Medicina Központ (SE / KSZE); Pankreász Betegségek Intézete (SE / AOK / K);Molnár, Zsolt [Molnár, Zsolt (Klinikai orvostud...), szerző] Aneszteziológiai és Intenzív Terápiás Klinika (SE / AOK / K); Transzlációs Medicina Központ (SE / KSZE);Unoka, Zsolt [Unoka, Zsolt (Pszichiátria), szerző] Pszichiátriai és Pszichoterápiás Klinika (SE / AOK / K);Csukly, Gábor ✉ [Csukly, Gábor (Pszichiátria), szerző] Pszichiátriai és Pszichoterápiás Klinika (SE / AOK / K)</t>
  </si>
  <si>
    <t>WoS: 001249099600001</t>
  </si>
  <si>
    <t>Scopus: 85196017917</t>
  </si>
  <si>
    <t>Aneszteziológiai és Intenzív Terápiás Klinika (SE / AOK / K); Biostatisztika tanszék (ÁTE / ÉBJI / GBI); Pankreász Betegségek Intézete (SE / AOK / K); Pszichiátriai és Pszichoterápiás Klinika (SE / AOK / K); Transzlációs Medicina Intézet (PTE / ÁOK); Transzlációs Medicina Központ (SE / KSZE)</t>
  </si>
  <si>
    <t>Bognár, S.A. [Bognár, Sára (Orvostudomány, eg...), szerző] Transzlációs Medicina Központ (SE / KSZE); Pankreász Betegségek Intézete (SE / AOK / K);Teutsch, B. [Teutsch, Brigitta (Gasztroenterológia), szerző] Transzlációs Medicina Intézet (PTE / ÁOK); Transzlációs Medicina Központ (SE / KSZE);Bunduc, S. [Bunduc, Stefania (Gastroenterology), szerző] Transzlációs Medicina Központ (SE / KSZE);Veres, D.S. [Veres, Dániel (Biofizika), szerző] Biofizikai és Sugárbiológiai Intézet (SE / AOK / I); Transzlációs Medicina Központ (SE / KSZE);Szabó, B. [Szabó, Bence (Biológia, paleont...), szerző] Transzlációs Medicina Központ (SE / KSZE);Fogarasi, B. [Fogarasi, Beatrix (Orvostudomány, eg...), szerző];Zahariev, O.J. [Zahariev, Julia Olga (hasnyálmirigy bet...), szerző] Transzlációs Medicina Központ (SE / KSZE); Pankreász Betegségek Intézete (SE / AOK / K);Vörhendi, N. [Vörhendi, Nóra (Gasztroenterológia), szerző] Transzlációs Medicina Intézet (PTE / ÁOK);Almog, Omer;Hadani, Yael;Gergő, D. [Gergő, Dorottya (Farmakológia, Far...), szerző] Farmakognóziai Intézet (SE / GYTK); Transzlációs Medicina Központ (SE / KSZE);Mihály, E. [Mihály, Emese (belgyógyászat, ga...), szerző] Belgyógyászati és Hematológiai Klinika (SE / AOK / K);Erőss, B. [Erőss, Bálint Mihály (Gasztroenterológia), szerző] Transzlációs Medicina Intézet (PTE / ÁOK); Transzlációs Medicina Központ (SE / KSZE); Pankreász Betegségek Intézete (SE / AOK / K);Bunduc, Stefania;Márta, K.** [Márta, Katalin (Gasztroenterológia), szerző] Transzlációs Medicina Központ (SE / KSZE); Pankreász Betegségek Intézete (SE / AOK / K);Hegyi, P. ✉ [Hegyi, Péter (Gasztroenterológia), szerző] Transzlációs Medicina Intézet (PTE / ÁOK); Transzlációs Medicina Központ (SE / KSZE); Pankreász Betegségek Intézete (SE / AOK / K); I. sz. Belgyógyászati Klinika (SZTE / SZAOK / BK)</t>
  </si>
  <si>
    <t>WoS: 001243447700010</t>
  </si>
  <si>
    <t>Scopus: 85195624007</t>
  </si>
  <si>
    <t>Belgyógyászati és Hematológiai Klinika (SE / AOK / K); Biofizikai és Sugárbiológiai Intézet (SE / AOK / I); Farmakognóziai Intézet (SE / GYTK); I. sz. Belgyógyászati Klinika (SZTE / SZAOK / BK); Pankreász Betegségek Intézete (SE / AOK / K); Transzlációs Medicina Intézet (PTE / ÁOK); Transzlációs Medicina Központ (SE / KSZE)</t>
  </si>
  <si>
    <t>Jiménez-Mejías, Pedro ✉;Manzano, Saúl ✉;Gowda, Vinita;Krell, Frank-Thorsten;Lin, Mei-Ying;Martín-Bravo, Santiago;Martín-Torrijos, Laura;Nieto Feliner, Gonzalo;Mosyakin, Sergei L;Naczi, Robert F C;Acedo, Carmen;Álvarez, Inés;Crisci, Jorge V;Luceño Garcés, Modesto;Manning, John;Moreno Saiz, Juan Carlos;Muasya, A Muthama;Riina, Ricarda;Meseguer, Andrea Sánchez;Sánchez-Mata, Daniel;El-Hawagry, Magdi S A;Rad, Mohammad Amini;Blandin, Patrick;Schmitt, Michael;Hayashi, Ryota;Kim, Sangtae;Ronikier, Anna;Ronikier, Michał;Chozas, Sergio;Anjos, Andreia;Garbino, Guilherme Siniciato Terra;Rogov, Mikhail;Morales, Manuel B;Verde, Carlos Luis Leopardi;Çilden, Emre;Shuka, Donald;Gjeta, Ermelinda;Shuka, Lulëzim;Meco, Marjol;Shumka, Spase;Benghanem, Abdelkader Nabil;Tahri, Djilali;Hocine, Laouer;Meddour, Rachid;Boubar, Saidi;Benhouhou, Salima;Pladevall, Clara;Gonçalves, Francisco Maiato Pedro;Pérez-González, Abel;Carranza, Ana Valeria;Prina, Anibal Oscar;Prado, Darién E;Gutiérrez, Diego G;Guerrero, Elián L;Lavilla, Esteban O;Minghetti, Eugenia;Agnolín, Federico;Alfosno, Graciela Lorna;Cantero, Juan José;Faivovich, Julian;Katinas, Liliana;Laurito, Magdalena;Arana, Marcelo;Melo, Maria Cecilia;Ponce, Maria Jimena;Fabbroni, Mariela;Ortiz, Pablo Edmundo;Demaio, Pablo Horacio;Dellapé, Pablo M;Teta, Pablo;Kiesling, Roberto;Aleksanyan, Alla;Fayvush, George;Jones, Brian;Bickel, Daniel J;Håkansson, Eckart;Kupriyanova, Elena;Shea, Glenn;Kellermann, Jürgen;Wilson, Karen L;Mucina, Ladislav;Morris, Nicholas;Cranston, Peter;Crossing, Peter;Allsopp, Peter G;Weston, Peter;Hoser, Raymond;Pethiyagoda, Rohan;Eipper, Scott;Worthy, Trevor Henry;Bejsak-Colloredo-Mansfeld, Vratislav Ricardo;Frajman, Božo;Pachschwöll, Clemens;Schneeweiss, Gerald M;Pils, Gerhard;Voglmayr, Hermann;Krisai-Greilhuber, Irmgard;Agiadi, Konstantina;Barfuss, Michael H J;Schönswetter, Peter;Willner, Wolfgang;Lukashuk, Alexander;Tikhomirov, Valery N;Dorchin, Achik;Henrard, Arnaud;Hans, De Blauwe;Verloove, Filip;Smagghe, Guy;Verniers, Jacques;Bosselaers, Jan;Degreef, Jérôme;Meganck, Kenny;Chatrou, Lars;Beyens, Louis;da Costa, Luis M;Sosef, Marc;Pauwels, Olivier S G;Rosa, Paolo;Schoolmeesters, Paul;Limbourg, Pol;Gradstein, Robbert;Speijer, Robert;Ntore, Salvator;Wood, Thomas James;De Prins, Willy;Yorou, Nourou Soulemane;Wangchuk, Jigme;Siles, Lizette;Aguirre, Luis F;Urioste, Luis Fernando Aguirre;Mercado U, Magaly;Pareses-Rodríguez, Marita A;Ocampo, Mauricio;Bacarreza, Pamela Jenny Carvajal;Adrović, Avdul;Trožić-Borovac, Sadbera;Fanta, Demel Teketay;Kury, Adriano Brilhante;Hoffmann, André;Fernandes, André Silva;Katz, Axel M;Walter, Bruno Machado Teles;de Moura, Clapton Olimpio;Lopes-Andrade, Cristiano;Amorim, Dalton de Souza;Cavallari, Daniel C;Loebmann, Daniel;Fachin, Diego Aguilar;da Silva, Diego Nunes;Vaz-de-Mello, Fernando Z;Neto, Francisco Langeani;Lopes, Gerson Paulino;Costa, Henrique C;Büneker, Henrique Mallmann;Gonçalves, Isabel Paiola;Lattke, John E;Rafael, Jose Albertino;Nascimento, José;Pirani, José Rubens;Külkamp, Josimar;Silva Junior, Julian C G;Araujo-Vieira, Katyuscia;Giacomin, Leandro Lacerda;Vieira, Leandro Manzoni;Vieira, Leandro Tavares Azevedo;Borges, Leonardo M;Versieux, Leonardo M;Marinho, Lucas Cardoso;Jordão, Lucas Sá Barreto;de Queiroz, Luciano Paganucci;Trovó, Marcelo;Weksler, Marcelo;Lhano, Marcos Gonçalves;Caruzo, Maria Beatriz Rossi;Hoogmoed, Marinus S;Figueira, Maurício;Medrano, Miguel;Groppo, Milton;Padilla, Omar Rojas;da Silva, Otávio Luis Marques;Thyssen, Patricia Jacqueline;Cardoso, Pedro Henrique;Silva, Rafael A P Freitas;Trevizan, Renata;Secco, Ricardo de S;Simão-Bianchini, Rosângela;Thomsom, Scott;Melo dos Santos, Tamily Carvalho;Caramaschi, Ulisses;Sudré dos Santos, Vinícius;da Graça, Weferson Júnio;Rossine, Yuri;Slik, Johan Willem Frederik;Grafe, Ulmar;Tosheva, Anita;Asenov, Asen;Pavlova, Dolja;Konstantinov, Fedor;Kunev, Georgi;Simov, Nikolay;Missoup, Alain Didier;Bennett, Andrew M R;Hann, Brenda;Morgan, Chad;Lacroix-Carignan, Étienne;Léveillé-Bourret, Étienne;Sperling, Felix;Brodo, Fenja;Allen, Geraldine A;Pohl, Gregory R;Basinger, James;Landry, Jean-François;Maunder, John E;Huber, John;Reynolds, John Warren;Cazabonne, Jonathan;Aguilar, Juan Carlos Villarreal;Buck, Matthias;Costea, Mihai;Barden, Olivier;Cronk, Quentin;Otfinowski, Rafael;Claramunt, Santiago;Darbyshire, Stephen;Dickinson, Timothy;Crins, William J;Garri, Alicia Marticorena;Abarca, Diego Alarcón;Squeo, Francisco A;D'Elía, Guillermo;Pérez-Schultheiss, Jorge;García-Beltrán, José Angel;Rivadeneira, Marcelo M;Rodríguez, Sara M;Teillier, Sebastian;Nielsen, Sven N;Borzee, Amael;Zhao, Baojun;Shah, Bismillah;Yuan, Cai-Xia;Liu, Caixin;Liao, Chen-Yan;Liu, Chengyuan;Gao, Chuan-Bu;Tang, Chufei;Zhang, Chunhao;Lau, Clive Siu-Ki;Zhou, Dakang;Gustafsson, Daniel Roland;Rédei, Dávid;Duan, Fang-Meng;Jia, Fenglong;Chen, Fuqiang;Zhou, Guchun;Huang, Gui-Qiang;Xu, Hao;Gao, Hao-Ran;Yan, Haodong;Naveed, Hassan;Zhu, Hongbin;Shi, Hongliang;Li, Hu;Han, Huilin;Liu, Ji-Liang;Huang, Jia;Liu, Jiabin;qiang Cao, Jian;Sun, Jian;Guo, Jian-Wei;Chen, Jian-Yu;Guo, Jianjun;Sun, Jiao;Wang, Jiaxin;Zhai, Jing-yu;Lin, Jing-zhi;Zhang, Jinrui;Chen, Jun;Zhang, Jun;Tong, Junbo;Kang, Kai;Wang, Kai;Cai, Kai-Ming;Ma, Keping;Xu, Kexin;Zhang, Kuiyan;Ren, Li;Tang, Liang;Luo, Lin;Meng, Ling-Zeng;Lin, Mei-Ying;Xie, Meng;Liu, Mingyu;Hassan, Muhammad Asghar;Fei, Panshuai;Rioual, Patrick;Li, Peng;Li, Pipeng;Bhandari, Prabin;Xu, Qingshuo;Gao, Qionghua;GUO, QiRong;Shen, Rongrong;Huang, Runcheng;Gao, Sheng;Feng, Shi-Yang;Li, Shu;Qiu, Shuang;Wang, Shuang;Zhang, Shujie;Zhang, Shuren;Ge, Siqin;Xu, Siyuan;Yang, Tao;Hu, Tian-Hao;He, Tian-Long;Gao, Tiangang;Yin, Wenqi;Sun, Xiang-qian;Jin, Xiao-Feng;Yang, Xiao-Ran;Zeng, Xiaoqi;Zhao, Xin-Lei;Li, Xin-Ran;Yang, Xing-Ke;Bai, Xing-Long;Liu, Xingyue;Duan, Xinle;Zheng, Xinyi;Li, Xiumin;Zhang, Xu;Jiang, Xue;Zhao, Yahui;Zhao, Yanyan;Fan, Yi-Chen;Lu, Yi-Fei;Zhang, Yi-Feng;Liu, Yifeng;Yu, Yiming;Zhang, Yingxin;Zhou, Yong;Zhang, Yongke;Yan, Yongsheng;Zhao, You-Wen;Li, Yu-jian;Dai, Yuting;Hou, Zehai;Pan, Zhao;Wang, Zhaoxiong;Huang, Zhengzhong;Qi, Zhi-Hao;Lyu, Zhi-Tong;He, Zhi-Zhou;Jiang, Zhiliang;Gao, Zhizhong;Chen, Zhong-Guang;Peng, Zhongliang;Hongbin, Zhu;Li, Zhu;He, Zhu-Qing;Song, Zhuqiu;Yin, Zi-Wei;Shen, Zihao;Yin, Zixu;Liang, Zulong;Mai, Zuqi;Idárraga, Alvaro;Rial, Anabel;Agudelo R, Antonio A;Henao, Carlos Alberto Agudelo;Robayo, David Sanín;Cardona, Francisco Javier Serna;Chaves, Hector Ramirez;Pinto-Zárate, Jairo;Noriega, Jorge Ari;Avendaño, Jorge Enrique;Guzman, Luis Eduardo Uruena;del Pilar Sepúlveda, María;Espitia, Mirian Reina;cortes, Oswaldo;Herrera, Sergio Chaparro;Feldman, Susana R;Bouka, Gael;Karremans, Adam P;Bolanos, Bernal Azofeifa;Rojas-Alvarado, Gustavo;Chinchilla, Isler F;Klank, Jeremy;Mardones, Melissa;Fateryga, Alexander;Vojta, Aleksandar;Bielen, Ana;Maguire, Ivana;Rešetnik, Ivana;Godrijan, Jelena;Skejo, Josip;Ivković, Marija;Piria, Marina;Pavlek, Martina;Kasalo, Niko;Hudina, Sandra;Bosak, Sunčica;Stankovic, Vlatka Micetic;Palmarola, Alejandro;López, Celio E Moya;Bécquer, Eldis R;Santos, Isidro E Méndez;Iturralde, Rosalina Berazaín;Petrusek, Adam;Bezděk, Aleš;Lisner, Aleš;Quirós-de-la-Peña, Begoña;Vondráček, Dominik;Krahulec, František;Malenovský, Igor;Sammarco, Iris;Čepička, Ivan;Bezděk, Jan;Kaštovský, Jan;Kollár, Jan;Leps, Jan;Pergl, Jan;Prančl, Jan;Vondrák, Jan;Votypka, Jan;Haxaire, Jean;Danihelka, Jiří;Hadrava, Jiří;Hájek, Jiří;Malicek, Jiri;Skuhrovec, Jiri;Velebil, Jiří;Lukes, Julius;Štajerová, Kateřina;Ekrt, Libor;Nedbalová, Linda;Sekerka, Lukáš;Lučanová, Magdalena;Eliáš, Marek;Polášek, Marek;Lepší, Martin;Vácha, Martin;Straka, Michal;Chytrý, Milan;Štech, Milan;Sedláček, Ondřej;Šída, Otakar;Mráz, Patrik;Skaloud, Pavel;Bureš, Petr;Dvořák, Petr;Kment, Petr;Koutecký, Petr;Lepší, Petr;Pařil, Petr;Pyšek, Petr;Šmarda, Petr;Volf, Petr;Vasut, Radim J;Mally, Richard;Kundrata, Robin;Geriš, Rodan;Hlaváček, Rudolf;Fer, Tomas;Hauer, Tomáš;Urfus, Tomas;Latzel, Vit;Hampl, Vladimír;Yurchenko, Vyacheslav;Nemcova, Yvonne;Fric, Zdenek Faltynek;Kaplan, Zdenek;Romeo, Claudia;Bruun, Hans Henrik;Svenning, Jens-Christian;Tan, Kit;Borregaard, Michael Krabbe;Thibault, Nicolas;Molgaard, Per;Jiménez, Amelia L Mateo;Jiménez, Solanlly Carrero;Freire-Fierro, Alina;Loaiza-Lange, Amaru;Jiménez, Diana Noelia Ontaneda;Armijos-Ojeda, Diego;Gutiérrez del Pozo, Diego;Nava, Gabriel Picón;Pabón-Garcés, Galo;Ordóñez-Delgado, Leonardo;Oleas, Nora;Székely, Paul;Burneo, Santiago F;Romero, Víctor;Nour, Iman;Badry, Mohamed Owis;Pototski, Aleksander;Prous, Marko;Kurina, Olavi;Soon, Villu;DT Gillett, Conrad P;Losacco, Federica;Hyvönen, Jaakko;Mattila, Jaakko;Vihavainen, Jiri;Paukkunen, Juho;Vuorinen, Jukka;Muona, Jyrki;Kaila, Lauri;Myllys, Leena;Heikkilä, Maria;Mutanen, Marko;Uotila, Pertti;Lampinen, Raino;Lehtonen, Samuli;Tarasov, Sergei;Clayhills, Tom;Peregrym, Mykyta [Peregrym, Mykyta (botanika), szerző];Dubois, Alain;Delobe, Alex;Ohler, Annemarie;Huguenin, Antoine;Matocq, Armand;Mériguet, Bruno;Del Rio, Cédric;Boudouresque, Charles-François;Denys, Christiane;Dufresnes, Christophe;Villemant, Claire;Jouault, Corentin;D'Haese, Cyrille;Jouet, Damien;Herbin, Daniel;Zuccon, Dario;Geraads, Denis;Keith, Denis;Bellan-Santini, Denise;Vivent, Dominique;Saliba, Elie Mario;Vela, Errol;Condamine, Fabien L;Maddi, Franck A;Dusoulier, François;Chalie, Françoise;Debierre-Grockiego, Françoise;Danet, Frédéric;Ducarme, Frederic;Kergoat, Gael;Rouhan, Germinal;Gerriet, .;Gateble, Gildas;Cuny, Gilles;Karadjian, Gregory;Viscardi, Guillaume;Savina, Henri;Jourdan, Herve;Ineich, Ivan;Fernández-López, Javier;Huchet, Jean-Bernard;Gantier, Jean-Charles;de Massary, Jean-Christophe;Josso, Jean-François;Trape, Jean-François;Harmelin, Jean-Georges;Latil, Jean-Louis;Tison, Jean-Marc;Barbut, Jérôme;Depaquit, Jerome;Munzinger, Jérôme;Prosperi, Juliana;Engel, Julien;Leonetti, Lilou;Philippe, Marc;Rabiller, Michaël;Laguerre, Michel;Vianey-Liaud, Monique;Boury-Esnault, Nicole;Montreuil, Olivier;Leraut, Patrice;Bouchet, Philippe;Moretto, Philippe;Maquart, Pierre-Olivier;Garrouste, Romain;Rémi, Rudelle;Gadoum, Serge;Buord, Stéphane;Stutz, .;Leroy, Suzanne A G;Deschamps, Sylvie;Bruy, Teddy;Ramage, Thibault;Bourgoin, Thierry;Deuve, Thierry;Luccisano, Vincent;Nicolas, Violaine;Felicien, Liwouwou Jean;Kuate, Achille;Skale, Andre;Kopetz, Andreas;Reichenbach, Andreas;Weigel, Andreas;Tarieiev, Andrii;Balkenhol, Birgit;Rulik, Bjoern;Höpel, Christoph;Oberprieler, Christoph;Reute, Christoph;Montesinos-Tubée, Daniel B;Ahrens, Dirk;Albach, Dirk C;Mattern, Dirk;Fischer, Eberhard;Marabuto, Eduardo;Anton, Eric;Hita-Garcia, Francisco;Creutzburg, Frank;Fritzlar, Frank;Fery, Hans;Esser, Hans-Joachim (Hajo);Lack, Hans-Walter;Freitag, Helmut;Dombrow, Holger;Kippenberg, Horst;Riedel, Jendrian;Kipping, Jens;Schmidt, Joachim;Mülle, Jochen;Rova, Johan;Hutchinson, John M C;Gebert, Jörg;Sigwart, Julia;Wiesner, Jürgen;Wesche, Karsten;Ulitzka, Manfred;Müller, Marcel;Espeland, Marianne;Hartmann, Matthias;Weigend, Maximilian;Solórzano-Kraemer, Mónica M;Lamkowski, Paul;Lommatzsch, Peggy;Zahiri, Reza;Gebauer, Sebastian;Ingrisch, Sigfrid;Gregor, Thomas;Chepinoga, Victor;Puthz, Volker;von Wirth, Volker;Zografidis, Aris;Mermygkas, Dionysios;Fotiadis, Georgios;Dimopoulos, Panayotis;Aju-Torres, Javier;Morales-Esquivel, Osberth;Ferrufino-Acosta, Lilian;Móra, Arnold [Móra, Arnold (Hidrobiológia), szerző];Tóth, Balázs;Pernecker, Bálint [Pernecker, Bálint (Hidrobiológia), szerző] Hidrobiológiai Tanszék (PTE / TTK / BI);Páll-Gergely, Barna [Páll-Gergely, Barna (Taxonómia, malako...), szerző] Állattani Osztály (HRN ATK / NÖVI);Csuzdi, Csaba [Csuzdi, Csaba (Földigiliszták ök...), szerző] Állattani Tanszék (EKKE / TTK / BI);Szita, Éva [Szita, Éva (rovartan, taxonómia), szerző] Állattani Osztály (HRN ATK / NÖVI);Kontschán, Jenő [Kontschán, Jenő (Taxonómia), szerző] Állattani Osztály (HRN ATK / NÖVI);Balog, Luca Eszter [Balog, Luca Eszter (Nematológia), szerző];Boda, Pál [Boda, Pál (Hidrobiológia), szerző] Tisza-kutató osztály (HUN-REN ÖK / VÖI);Kóbor, Péter [Kóbor, Péter (entomológia, álla...), szerző] Állattani Osztály (HRN ATK / NÖVI);Hornok, Sándor [Hornok, Sándor (állatorvos-tudomány), szerző] Parazitológiai és állattani tanszék (ÁTE / ÁJI);Németh, Tamás;Szűts, Tamás [Szűts, Tamás (Zoológia, taxonómia), szerző] Zoológiai tanszék (ÁTE / BI);Szők, Viktória [Szőke, Viktória (zoológia), szerző];Csabai, Zoltán [Csabai, Zoltán Szabolcs (Hidrobiológia), szerző] Hidrobiológiai Tanszék (PTE / TTK / BI);Fehér, Zoltán [Fehér, Zoltán (Zoológia), szerző];Vas, Zoltán [Vas, Zoltán (Zoológia), szerző];Guðmundsson, Guðmundur;Ajayan, Anila P;Kalawate, Aparna;Watve, Aparna;Ghosh, Asok;Prabhakar, Chandra Shekhar;Pal, Gouri Sankar;Goswami, Hit Kishore;Prathapan, K D;Garlani, Lovish;Palaniswami, M S;Thapa, Monish Kumar;Javid, Osman;Nagar, Padamnabhi Shanker;Rajan, Priyadarsanan Dharma;Salini, S;Rathod, Sachin G;Molur, Sanjay;Singh, Sarvesh Kumar;Phartyal, Shyam S;Karuppusamy, Subbiah;Sheikh, Taslima;Irham, Mohammad;Muhaimin, Muhamad;Mustaqim, Wendy Achmmad;Yonvitner, .;Mahdavi, Ahmad;Zeraatkar, Amin;Pahlevani, Amir Hossein;Pirani, Atefeh;Memarian, Farshid;Moazzeni, Hamid;Habibi, Meysam;Doostmohammadi, Moslem;Azani, Nasim;Pourghorban, Zohreh;Griffin, Bogna;Guiry, Michael;Wyse Jackson, Patrick N;Bouskila, Amos;Shacham, Boaz;Gossa, Tegenu;Ballerio, Alberto;Allievi, Alessandro;Bisi, Alessandro;Chiarucci, Alessandro;Hilpold, Andreas;Rosso, Antonietta;Mingozzi, Antonio;Giovanni, Boano;Massa, Bruno;Giusto, Carlo;Lombardi, Chiara;Nepi, Chiara;Scaccini, Davide;Fontaneto, Diego;Banfi, Enrico;Gallo, Enrico;Bertasi, Fabio;Bartolucci, Fabrizio;Fabbriciani, Fabrizio;Rigato, Fabrizio;Marrone, Federico;Sciuto, Francesco;Andreone, Franco;Galasso, Gabriele;de Jager, Gerhard;Polgar, Gianluca;Chiozzi, Giorgio;Tessa, Giulia;Gardini, Giulio;Petroni, Giulio;Fenu, Giuseppe;Filibeck, Goffredo;Mazzini, Ilaria;Langeneck, Joachim;Peruzzi, Lorenzo;Bartolozzi, Luca;Vecchioni, Luca;Bologna, Marco A;D'Antraccoli, Marco;Dellacasa, Marco;Uliana, Marco;Faccoli, Massimo;Zilioli, Michele;Novarini, Nicola;Majorano, Paolo;Raia, Pasquale;Cerretti, Pierfilippo;Guarino, Riccardo;Poggi, Roberto;Bertolino, Sandro;Orsenigo, Simone;Martellos, Stefano;Abeli, Thomas;Serra, Valentina;Greuter, Werner;Kouakou, Lombart Maurice;Kato, Daichi;Yadav, Harsh;Chiba, Hideyuki;Yoshitomi, Hiroyuki;Kakui, Keiichi;Ikuno, Kenji;Kwak, Mackenzie L;Genka, Masaaki;Dick, Matthew H;Yano, Okihito;Kakizoe, Showtaro;Hellemans, Simon;Kai, Tatsuya;Jashenko, Roman;Dujsebayeva, Tatjana;Kabak, Ilya;Katumo, Daniel Mutavi;baasanmunkh, Shukherdorj;Choi, Hyeok Jae;Shin, Jae-Seo;Eun, Lim Ji;Jung, Eui-Kwon;KIM, Young-Dong;Berisha, Naim;Lazkov, Georgii;Strijk, Joeri Sergej;Shavrin, Alexey;Greķe, Kristīne;Kalnins, Martins;Petrašiūnas, Andrius;Uogintas, Domas;Stonis, Jonas R;Gudžinskas, Zigmantas;Sokolova, Elena;Kharchenko, Viktoria;Andriambololonera, Sylvie;Kumaran, Jayaraj Vijaya;Appalasamy, Suganthi;Prozorov, Alexey M;Dembele, Jacques;Alipi, Ana María Hanan;Gomez, Aniceto Rodolfo Solano;Maruri-Aguilar, Beatriz;Díaz, Claudia Janeth Ramírez;Delgadillo-Moya, Claudio;Torres, David Alexander Prieto;Murugan, Dr Gopal;Sánchez, Eduardo Ruiz;Martínez, Emiliano Sánchez;Gómez-Noguez, Felipe;Fernández-Concha, Germán Carnevali;Canales, Gustavo Montiel;Ramírez-Morillo, Ivón M;Tejero-Díez, J Daniel;Bastida-Zavala, J Rolando;Meave, Jorge A;Rodríguez, José Fernando Alvarado;Mata, Lauro López;Cárdenas, Leonardo Osvaldo Alvarado;González-Elizondo, M Socorro;Ledesma, Manuel González;del Socorro García-Madrigal, María;Martínez, María Magdalena Hernández;Elizondo, Martha González;Ramírez-Marcial, Neptalí;Guzman, Ramon Cuevas;Duno, Rodrigo Stefano;Martínez-Camilo, Rubén;Terrazas, Teresa;Shalisko, Viacheslav;Barradas, Victor L;Pinedo-Escatel, J Adilson;Boldgiv, Bazartseren;Mathieu, Chambouleyron;Lermmel, Claude;Léger, Jean-François;Farooq, Harith;Irish, John;Shrestha, Krishna;Dop, A J;van der Geer, Alexandra;van Eck, André P W;Jaramillo, Angelica Cibrian;Gielis, Cornelis (Cees);Egberts, E;Peeters, Edwin;Simons, Erik;Sival, Francisca;Sangster, George;Kronenberg, Gijs C;Kessels, Han;Schekkerman, Hans;Rutjes, Hendrikus Antonius;Pillot, Henk Moller;van Dam, Herman;Huang, Huasheng;van Eck, Iris;Graveland, Jaap;Henrot, Jacqueline;van der Vleuten, Jan;Arntzen, Jan W;van Zuijlen, Jan Willem;Stroom, Jasper;van Valkenburg, Johan;Melis, John;Monsch, Kenneth A;Duistermaat, Leni;Bruins, Linda;Klinge, Marcel;Knapp, Markus;Soesbergen, Martin;Schilthuizen, Menno;d'Oliveira, Micha C;Collombon, Miriam;Beuk, Paul L T;van Els, Paul;Torenbeek, Reinder;Haveman, Rense;Lansdown, Richard;Suijkerbuijk, Rob;Pot, Roelf;van Manen, Willem;Marshall, Andrew;Blanchon, Dan;Leduc, Daniel;Lowe, David J;Gordon, Dennis;Gordon, Dennis Preston;Bird, Graham;Early, John W;Ford, Kerry;Harper, Margaret;Kelly, Michelle;Marinov, Milen;de Lange, Peter J;Maes, Jean-Michel;Pérez, Rosa María Reyes;Seid, Abel Gizaw;Langangen, Anders;Tandberg, Anne Helene Solberg;Andersson, Carin;Bjorå, Charlotte Sletten;Martino, Emanuela Di;Nakrem, Hans Arne;Lifjeld, Jan T;Westergaard, Kristine Bakke;Malaquias, Manuel António E;Eidesen, Pernille Bronken;Elven, Reidar;Ekrem, Torbjørn;Gusarov, Vladimir I;Majid, Abdul;Hanif, Uzma;Aiello, Annette;Carrión, Juan F;Garcete-Barrett, Bolívar R;Rey, Nelida Soria;Cano, Asunción;Rodriguez, Carlos Reynel;Huarino, Din Olger Heredia;Palomino, Elva Fany;Gagliardi-Urrutia, Giussepe;Pino, Guillermo;Zevallos, Italo Francisco Treviño;Rojas-Fox, Jenny;Meléndez, Jorge Luis Cabrera;Valqui, Thomas;Dupo, Aimee Lynn;Lucanas, Cristian C;General, David Emmanuel M;Tolentino, Haira Jill;Lit, Ireneo L;Calaramo, Michael Agbayani;Kaczmarek, Adam;Kaim, Andrzej;Taszakowski, Artur;Tokarska-Guzik, Barbara;Wiśniowski, Bogdan;Moniuszko, Hanna;Więcław, Helena;García-Cunchillos, Iván;Koopman, Jacob;Tyszka, Jarosław;Lis, Jerzy;De Baets, Kenneth;Hryniewicz, Krzysztof;Piątek, Marcin;Wanat, Marek;Zakrzewska, Marta;Tałanda, Mateusz;Kuklinski, Piotr;Sałamatin, Rusłan;Solarz, Wojciech;Carapeto, André de Matos Casimiro Justo;Muriel, Andreu Santín;Calado, António José;Sá, Artur A;Serrano, Artur R M;Góis-Marques, Carlos A;Penedo, Carlos Dinis;Vila-Viçosa, Carlos;Parrinha, Diogo;Sampaio, Iris;Farminhão, João;Capelo, Jorge;Piçarra d´Almeida, José M;Grosso-Silva, José Manuel;Pereira, Leonel;Lopes, Luis Filipe;Ceríaco, Luis M P;Bento, Marta;Corley, Martin;de Sequeira, Miguel Menezes;Sillero, Neftalí;Mateus, Octávio;Esquete, Patricia;Oliveira, Paulo;Naves, Pedro;Carvalho, Rafael;Juan-Ovejero, Raquel;Keller, Roberto;Timóteo, Sérgio;Semedo, Thiago;Schwarzer, Udo;Burrowes, Patricia A;Nawaz, Muhammad Ali;Indreica, Adrian;Oprea, Adrian;Nicolin, Alma;Tanase, Catalin;Manci, Cosmin-Ovidiu;Cogalniceanu, Dan;Ruşti, Dorel M;Iorgu, Elena;Ruprecht, Eszter;Popescu, Floriana;Majoros, Gabor [Majoros, Gábor (Parazitológia), szerző] Parazitológiai és állattani tanszék (ÁTE / ÁJI);Berchi, Gavril Marius;Iorgu, Ionut Stefan;Irimia, Irina;Thomas, Kuhn;Fusu, Lucian;Pârvulescu, Lucian;Skolka, Marius;Puscas, Mihai;Anastasiu, Paulina;Pap, Peter Laszlo;Evsyukov, Aleksandr;Bannikov, Alexander F;Karhu, Alexander;Kudryavtsev, Alexander;Prokin, Alexander;Prosvirov, Alexander S;Ebel, Alexandr L;Rasnitsyn, Alexandr P;Stekolnikov, Alexandr;Kravchenko, Alexei;Kotov, Alexey A;Medvedev, Alexey A;Bashkuev, Alexey;Pakhnevich, Alexey;Shmakov, Alexey S;Lopatin, Alexey V;Neplyukhina, Alisa A;Legalov, Andrei A;Samdan, Andrey;Matalin, Andrey V;Zhuravlev, Andrey V;Leostrin, Artem;Sinev, Artem Y;Korotyaev, Boris A;Kataev, Boris;Genrik, Davidian;Lifanov, Dmitry A;Fedorenko, Dmitry;Kopylov, Dmitry;Lyskov, Dmitry;Sokoloff, Dmitry;Vorontsov, Dmitry;Mychko, Eduard V;Andrey, Efremov;Leonid, Egorov;Dunayev, Evgeniy;Muchnik, Evgeniya;Popov, Evgeny V;Baryshnikov, Gennady;Mirantsev, Georgy V;Farzalieva, Gyulli;Fefelov, Igor;Samsonova, Irina;Shuvalova (Yulia/Yuliya Shuvalova), Julia;Mikhailov, Kirill;Makarov, Kirill V;Tarasenko, Konstantin K;Klimova, Ksenia G;Bagmet, Larisa;Shestakov, Lev;Julia, Lovtsova;Pavlova, Lyudmila Mikhailovna;Nabozhenko, Maxim;Nuraliev, Maxim;Vinarski, Maxim;Denis G, Melnikov;Serebryanyi, Michael;Terekhina, Natalia;Andreyenkova, Natalya;Zdravchev, Nikita;Zelenkov, Nikita;Poyarkov, Nikolay A;Khramtsov, Pavel;Parkhaev, Pavel;Khramov, Peter;Nazarov, Roman;Tshernyshev, Sergei E;Sinev, Sergey;Fedosov, Vladimir;Desiatkin, Vladislav;Mikhailov, Yuri;Sundukov, Yurii N;Evgeniy, Zinovyev;Soliman, Ahmed M;Ndiaye, Abdoulaye Baïla;Bernard, Mingou Paterne Arnaud;Ćetković, Aleksandar;Petrović, Anđeljko;Stojanović, Dalibor Z;Vujić, Mihailo;Šević, Mirko;Simonović, Predrag;Marić, Saša;Nikolic, Vera;Gojšina, Vukašin;Ascher, John S;Kantor, Adam;Guttova, Anna;Jablonski, Daniel;Zozomová, Judita;Marhold, Karol;Mereďa, Pavol;Španiel, Stanislav;Hemala, Vladimír;Čarni, Andraž;Gelle, Faisal Jama;Bytebier, Benny;Deschodt, Christian M;Gwynne-Evans, David;Brothers, Denis;Daniel, Gimo M;Steyn, Hester;Engelbrecht, Ian;van Rooy, Jacques;Victor, Janine;Aylward, Janneke;Quick, Lynne J;Mostovski, Mike;Mlambo, Musa C;Stals, Riaan;van Mazijk, Ruan;Dippenaar, Susan;da Costa-Silva, Vinícius;Muñoz-Pajares, A Jesús;Pérez-Haase, Aaron;Lahora, Agustin;Rodríguez-Fernández, Alberto;Salegui, Ana Beleén Fernández;García-Muñoz, Ana;Maray, Ana María Vega;Morales-Alonso, Ana;Ortega-Olivencia, Ana;Baselga, Andres;Ordiz, Andres;Ceular, Ángel Fernández;Flores-Moya, Antonio;de Mera, Antonio Galán;García-Tabernero, Antonio;Lafuente, Arturo Goldarazena;Cabezudo, Baltasar;Díez-Rodríguez, Bárbara;Bofarull, Belén Albertos;Pérez, Belén Estébanez;Moreno, Candela Blanco;Lado, Carlos;Herrera, Carlos M;Romero-Zarco, Carlos;Mendías, Carlos Salazar;Esteban, Carmen Bartolomé;Benítez Benítez, Carmen;Morales-Molino, César;Altaba, Cristian R;Montelongo, Cristina González;Pinto-Carrasco, Daniel;Serrano, David;Cires, Eduardo;Narbona, Eduardo;Álvarez, Elena;Laguna, Emilio;Ortúñez, Emma;Lara, Enrique;Maguilla, Enrique;Mollá, Enrique Peñalver;Tejera, Esperanza Beltrán;Carreras, Esther San José;Alfaro-Saiz, Estrella;Nieto, Eusebio López;Jiménez-López, F Javier;Picó, F Xavier;Fernández-González, Federico;Llamas, Félix;González, Félix Torres;Ojeda, Fernando;Balao, Francisco;Cabezas, Francisco J;Valtueña, Francisco J;Ballesteros, Francisco Javier Rejos;Lara, Francisco;Vázquez, Francisco M;Blanca, Gabriel;Mercadal i Corominas, Gabriel;Moreno, Gabriel;Martínez-Sagarra, Gloria;Romera, Graciela Gil;Sánchez-Ramal, Gregorio García;Benítez, Guillermo;Lazagabaster, Ignacio A;De la Riva, Ignacio;Masa-Iranzo, Irene;Muñoz, Iris Montero;Draper, Isabel;Salcedo, Isabel;Uribeondo, Javier Diéguez;Etayo, Javier;Alós, Javier Fabado;Aguilar, Javier Fuertes;Galán-Díaz, Javier;Muñoz, Jesús;Baixeras, Joaquín;Martín, Joaquina María García;López-Pujol, Jordi;Mejías, José A;Miranda, Jose Carlos;Segarra-Moragues, José Gabriel;Lledó, José Ignacio Lucas;Pastor, José Luis Blanco;Yela, José Luis;Blanco-Moreno, José M;Cardiel, José María;Iriondo, José María;Manzano, Jose María Maya;Allende, José Ramon Grande;Ros, José Vicente Andrés;Santa-Rita, Jose Vicente Pérez;Díaz, José-Miguel Carretero;Martínez, Josefa López;Ninot, Josep M;Cubino, Josep Padullés;Borràs, Joshua;Alarcón, Juan A Calleja;Devesa, Juan Antonio;Gutiérrez-Marco, Juan Carlos;Uribe, Juan E;Mota, Juan F;Pérez, Juan José Pino;Lorite, Juan;Rubiales, Juan M;Labarga, Juan M Martínez;Monrós, Juan S;González, Juan S Monrós;Garcia, Laura Rodriguez;Domingo, Leopoldo Medina;Saez, Llorenç;Laliga, Lluis Serra;Merino, Lourdes López;Buide del Real, M Luisa;Trigo, M Mar;Martínez-Ortega, M Montserrat;Fornés, Magdalena Vicens;Rodriguez-Iglesias, Manuel A;de la Estrella, Manuel;Macía, Manuel J;Sánchez-Angulo, Manuel;Escudero, Marcial;Pérez, María Luisa Navarro;Arnal, María Sanz;Fernández-Mazuecos, Mario;Alcolea, Marta;Gómez-Serrano, Miguel Ángel;Capó, Miquel;Abdelaziz, Mohamed;Ríos, Mónica Miguez;Rancel-Rodríguez, Nereida M;Reverter-Gil, Oscar;Murillo, Pablo García;Muñoz-Rodríguez, Pablo;Ibarra, Pablo Tejero;Vargas, Pablo;Cantó, Paloma;López-López, Pascual;Olea, Pedro Pérez;Gómez, Pedro Sánchez;González-Sampériz, Penélope;Fraga i Arguimbau, Pere;Medina, Rafael;Venegas, Rafael Molina;Redondo, Raquel Alonso;Bodas, Raquel Pino;Madera, Raúl Lois;Ochoa-Hueso, Raúl;Orihuela-Rivero, Raúl;Francés, Raúl Sánchez;Berjano, Regina;Garilleti, Ricardo;Granjel, Rodrigo R;Villegas, Rogelio Sánchez;Barrera, Rosa Mª Valencia;Gavilan, Rosario G;Ugarte, Rosina Magaña;Mateo, Rubén G;Cedrés-Perdomo, Ruymán David;Sánchez, Santiago Andrés;Castroviejo-Fisher, Santiago;Jiménez, Santiago Fernández;Ortiz, Santiago;del Río, Sara;Romero, Sara;Pérez-Ortega, Sergio;Valle, Silvia Gómez;Molino, Sonia;Garnatje, Teresa;Riaño, Tomás Rodríguez;Rico, Víctor J;Vaquero, Victoria Ferrero;Atienza, Violeta;Simón-Porcar, Violeta;Valcárcel, Virginia;Carvalho, William Douglas;Denzer, Wolfgang;Mendizabal, Yoana García;Bengtsson, Bengt Å;Carlsson, Bengt;Svensson, Brita;Bosagna, Carlos Guerrero;Wahlsteen, Eric;Arnqvist, Göran;Bisang, Irene;Rota, Jadranka;Liljeblad, Johan;Lundin, Kennet;Jønsson, Knud Andreas;Hedenäs, Lars;Wedin, Mats;Norén, Michael;Wahlberg, Niklas;Cárdenas, Paco;Ahlberg, Per;Alström, Per;Löfgren, Per;Nielsen, Peter;Stöhr, Sabine;Kiel, Steffen;Tyler, Torbjörn;Arup, Ulf;Liu, Zongzhuang;Strid, Arne;Alonso, German Hernández;Chautems, Alain;García-Martín, Ana B;Charpin, André;Müller, Andreas;Freitag, Anne;Landry, Bernard;Praz, Christophe;Thivaiou, Danae;Cherix, Daniel;Jeanmonod, Daniel;Mitchell, Edward;Mombrial, Florian;Cuccodoro, Giulio;Sabatinelli, Guido;Löbl, Ivan;Mariaux, Jean;Haenni, Jean-Paul;Theurillat, Jean-Paul;Zamora, Juan Carlos;Valtotton, Laurent;Ruedi, Manuel;Bernasconi, Marvco V;Fumeaux, Nicolas;Hawlitschek, Oliver;Schuchert, Peter;Clerc, Philippe;Klopfstein, Seraina;Samathi, Adun;Hyde, Kevin;Radji, Raoufou;Morales, J Francisco;Charfi, Faouzia;El Mokni, Ridha;Gunay, Filiz;Agayeva, Saida;Giusti, Alessandro;Schuiteman, André;Whittington, Andrew E;YF Ko, Archie;Leftwich, Ashley;Williams, Christopher David;Scanlan, Clare;Little, Crispin;Sherwood, Danniella;Lees, David C;Goyder, David;John, David Michael;Dickinson, Edward;Beccaloni, George W;Noltie, Henry J;McLean, Ian F G;Larridon, Isabel;Badmin, John;McArthur, John M;Noyes, John S;Todd, Jonathan A;Davranoglou, Leonidas Romanos;Shaw, Mark R;Young, Mark T;Ebejer, Martin;Kelly, Martyn;Dioli, Maurizio;Barclay, Maxwell V L;Geiser, Michael F;Stewart, Nick;Langton, Peter;Bateman, Richard M;Marchant, Rob;Schneider, Simon;Taberer, Tabitha R;Horton, Tammy;Blagoderov, Vladimir;Wüster, Wolfgang;Chen, Zhe-Yu;Telnov, Dmitry;Novikov, Andriy;Dubyna, Dmytro;Balashov, Igor;Olshanskyi, Ihor;Fedoronchuk, Mykola;Shiyan, Natalia M;Khodosovtsev, Oleksandr;Kovalchuk, Oleksandr;Vinogradova, Oxana;Mikhailyuk, Tatiana;Dyadichko, Vasily;Hayova, Vera;Nachychko, Viktor O;Kolomiichuk, Vitalii;Kharchenko, Vitaliy A;Perkovsky, Evgeny E;Mailhos, Ary;Marchesi, Eduardo;Bonifacino, Jose Mauricio;Sierra, María Victoria Valtierra;Bauer, Aaron M;Adeyemi, Adeyinka;Franck, Alan;Pandolfi, Alessandra;Norrbom, Allen L;Moncrieff, Andre E;Johnson, Andrew;Capparella, Angelo;Rossi, Anthony;Namayandeh, Armin;Borkent, Art;Hellenthal, Barbara;Ratcliffe, Brett C;O'Shea, Brian J;Smith, Brian Tilston;Schmitt, C Jonathan;Swift, Camm C;Cohen, Chris M;Borkent, Christopher J;Rogers, D Christopher;Casamatta, Dale;Koenemann, Daniel;Boufford, David;Campbell, David;Krause, David W;Pos, Davide Dal;Sikes, Derek;Les, Don;DeKeyser, Edward S;Cruz-Rivera, Edwin;Carter, Emily;Seeholzer, Glenn Fairbanks;Eroh, Guy;Pratt, H Douglas;Kaiser, Hinrich;Machio, Irene Villa;Egger, J Mark;Remsen, J V;Esselstyn, Jacob;Sagebiel, James Christopher;Liebherr, James;Hoghe, James N;Wolfe, Jared;Dombroskie, Jason J;Eberhard, Jessica;McGuire, Jimmy A;Gerwin, John A;Epler, John H;Leal, José H;Lopez-Ribot, Jose L;Winston, Judith E;Harber, Julian;Wen, Jun;Lee, Justin L;Pargeter, Justin;Gregg, Katharine;Arnold, Keith;Carpenter, Kenneth;McCracken, Kevin;Williams, Kevin;Winker, Kevin;Will, Kipling;Austin, Kyhl A;Harms, Kyle E;Watling, Les;Watson, Linda;Marin, Manuel;Epstein, Marc Edward;Key, Marcus M;Marques, Mariana P;Pyron, Mark;Dovciak, Martin;Hauser, Martin;West-Eberhard, Mary Jane;Diazgranados, Mauricio;Warren, Mel;Oliver, Michael K;Ferro, Michael L;Engel, Michael S;von Ellenrieder, Natalia;Burkett-Cadena, Nathan;Evenhuis, Neal L;Snow, Neil;Mizumoto, Nobuaki;Sage, Obediah;Rakes, Patrick;Rohner, Patrick;Morris, Paul J;Cushing, Paula;Rozo-Lopez, Paula;Pinheiro, Paulo Durães Pereira;Kerr, Peter H;Stevens, Peter;Uetz, Peter;Wheeler, Quentin;DeWalt, R Edward;McClelland, R Kevan Schoonover;Zander, Richard H;Rabeler, Richard;Zuparko, Robert L;Hansen, Robert W;Brett, Roberta;Hellenthal, Ronald;Meier, Rose;Garrison, Rosser W;Gereau, Roy E;Heads, Sam W;McLeod, Samuel A;James, Samuel Wooster;Korneyev, Severyn;Winterton, Shaun L;Gaimari, Stephen D;Hilty, Steve;Shakya, Subir;Adams, Susan B;Letcher, Susan G;Atkinson, Thomas H;Wood, Timothy S;Gonzalez, Victor H;SJ, Walsh;Applequist, Wendy;Smith-Vaniz, William F;Murphy, William L;Thomas, William Wayt;F Z, Khalimov;Rakhimov, Mukhammadtuychi;Abdullajonovich, Shodmonov Feruz;Tashpulatov, Yigitali;Rojas-Runjaic, Fernando J M;Pérez, Hugo Gullermo Cerda;Torrecilla, Pedro;Zapata, Thirza Ruiz;Quynh Hoa, Hoang;Nguyen, Ngoc;Sharp, Cathy;Fitzpatrick, Moira</t>
  </si>
  <si>
    <t>WoS: 001380658700001</t>
  </si>
  <si>
    <t>Scopus: 85201776125</t>
  </si>
  <si>
    <t>Hidrobiológiai Tanszék (PTE / TTK / BI); Parazitológiai és állattani tanszék (ÁTE / ÁJI); Tisza-kutató osztály (HUN-REN ÖK / VÖI); Zoológiai tanszék (ÁTE / BI); Állattani Osztály (HRN ATK / NÖVI); Állattani Tanszék (EKKE / TTK / BI)</t>
  </si>
  <si>
    <t>Mátis, Gábor [Mátis, Gábor (Állatorvosi biokémia), szerző] Élettani és biokémiai tanszék (ÁTE / ATI);Tráj, Patrik [Tráj, Patrik (állatorvos), szerző] Élettani és biokémiai tanszék (ÁTE / ATI);Hanyecz, Viktória;Mackei, Máté [Mackei, Máté, szerző] Élettani és biokémiai tanszék (ÁTE / ATI);Márton, Rege Anna [Márton, Rege Anna (állatorvos), szerző] Élettani és biokémiai tanszék (ÁTE / ATI);Vörösházi, Júlia [Vörösházi, Júlia (Állatorvosi biokémia), szerző] Élettani és biokémiai tanszék (ÁTE / ATI);Kemény, Ágnes [Kemény, Ágnes (Molekuláris biológia), szerző] Farmakológiai és Farmakoterápiai Intézet (PTE / ÁOK); Orvosi Biológiai Intézet (PTE / ÁOK);Neogrády, Zsuzsanna [Neogrády, Zsuzsanna (Állatorvosi biokémia), szerző] Élettani és biokémiai tanszék (ÁTE / ATI);Sebők, Csilla ✉ [Sebők, Csilla (Állatorvosi biokémia), szerző] Élettani és biokémiai tanszék (ÁTE / ATI)</t>
  </si>
  <si>
    <t>WoS: 001245992700001</t>
  </si>
  <si>
    <t>Scopus: 85195842166</t>
  </si>
  <si>
    <t>Farmakológiai és Farmakoterápiai Intézet (PTE / ÁOK); Orvosi Biológiai Intézet (PTE / ÁOK); Élettani és biokémiai tanszék (ÁTE / ATI)</t>
  </si>
  <si>
    <t>Elvidge, Jamie ✉;Hawksworth, Claire;Avşar, Tuba Saygın;Zemplényi, Antal [Zemplényi, Antal Tamás (Egészség-gazdaságtan), szerző] Egészségügyi Technológiaértékelési és Farmakoök... (PTE / GYTK);Chalkidou, Anastasia;Petrou, Stavros;Petykó, Zsuzsanna [Petykó, Zsuzsanna (Egészséggazdaságtan), szerző];Srivastava, Divya;Chandra, Gunjan;Delaye, Julien;Denniston, Alastair;Gomes, Manuel;Knies, Saskia;Nousios, Petros;Siirtola, Pekka;Wang, Junfeng;Dawoud, Dalia;CHEERS-AI Steering Group [Kollaborációs szervezet];Arbour, Sylvie [Kollaborációs közreműködő];Asche, Carl [Kollaborációs közreműködő];Ashurst, Carolyn [Kollaborációs közreműködő];Balkányi, László [Balkányi, László (Orvosi informatika), Kollaborációs közreműködő];Bennett, Hayley [Kollaborációs közreműködő];Boros, Gerzson [Kollaborációs közreműködő];Boyce, Rebecca [Kollaborációs közreműködő];Carswell, Chris [Kollaborációs közreműködő];Chaiyakunapruk, Nathorn [Kollaborációs közreműködő];Chhatwal, Jagpreet [Kollaborációs közreműködő];Ciani, Oriana [Kollaborációs közreműködő];Collins, Gary [Kollaborációs közreműködő];Dawson, David [Kollaborációs közreműködő];Vanness, David [Kollaborációs közreműködő];Di Bidino, Rossella [Kollaborációs közreműködő];Faulding, Susan [Kollaborációs közreműködő];Felizzi, Federico [Kollaborációs közreműködő];Haig, Madeleine [Kollaborációs közreműködő];Hawkins, James [Kollaborációs közreműködő];Hiligsmann, Mikaël [Kollaborációs közreműködő];Holst-Kristensen, Annette Willemoes [Kollaborációs közreműködő];Isla, Julian [Kollaborációs közreműködő];Koffijberg, Erik [Kollaborációs közreműködő];Kostyuk, Alexander [Kollaborációs közreműködő];Krief, Noemi [Kollaborációs közreműködő];Lee, Dawn [Kollaborációs közreműködő];Lee, Karen [Kollaborációs közreműködő];Lundin, Douglas [Kollaborációs közreműködő];Markiewicz-Barreaux, Katarzyna [Kollaborációs közreműködő];Mauskopf, Josephine [Kollaborációs közreműködő];Moons, Karel [Kollaborációs közreműködő];Németh, Bertalan [Németh, Bertalan (Egészség-gazdaságtan), Kollaborációs közreműködő];Petrova, Guenka [Kollaborációs közreműködő];Pwu, Raoh-Fang (Jasmine) [Kollaborációs közreműködő];Rejon-Parrilla, Juan Carlos [Kollaborációs közreműködő];Rogers, Gabriel [Kollaborációs közreműködő];Sampson, Chris [Kollaborációs közreműködő];Springborg, Astrid Aaen [Kollaborációs közreműködő];Steuten, Lotte [Kollaborációs közreműködő];Sutherland, Eric [Kollaborációs közreműködő];Suutala, Jaakko [Kollaborációs közreműködő];Theisen, Daniel [Kollaborációs közreműködő];Thompson, Alexander [Kollaborációs közreműködő];van Gemert-Pijnen, Lisette [Kollaborációs közreműködő];Walker, Thomas [Kollaborációs közreműködő];Wilson, Ed [Kollaborációs közreműködő]</t>
  </si>
  <si>
    <t>WoS: 001301513100001</t>
  </si>
  <si>
    <t>Scopus: 85196424591</t>
  </si>
  <si>
    <t>Egészségügyi Technológiaértékelési és Farmakoök... (PTE / GYTK)</t>
  </si>
  <si>
    <t>Bogar, Peter Zoltan [Bogár, Péter Zoltán (orvostudomány), szerző] 3D Nyomtatási és Vizualizációs Központ (PTE);Virag, Mark [Virág, Márk (Mesterséges intel...), szerző] Orvosi Népegészségtani Intézet (PTE / ÁOK); 3D Nyomtatási és Vizualizációs Központ (PTE);Bene, Matyas [Bene, Mátyás Péter (mérnökitudományok), szerző] 3D Nyomtatási és Vizualizációs Központ (PTE);Hardi, Peter [Hardi, Péter (Sebészet, érsebészet), szerző] Orvosi Készségfejlesztő és Innovációs Központ (PTE / ÁOK);Matuz, Andras [Matuz, András (Kognitív pszichol...), szerző] Magatartástudományi Intézet (PTE / ÁOK); Szentágothai János Kutatóközpont (PTE);Schlegl, Adam Tibor [Schlégl, Ádám Tibor (Ortopédia, Oktatá...), szerző] Ortopédiai Klinika (PTE / ÁOK); Orvosi Készségfejlesztő és Innovációs Központ (PTE / ÁOK);Toth, Luca ✉ [Tóth, Luca (Idegsebészet), szerző] Idegsebészeti Klinika (PTE / ÁOK); 3D Nyomtatási és Vizualizációs Központ (PTE);Molnar, Ferenc [Molnár, Ferenc József (Műveleti Medicina...), szerző] Orvosi Készségfejlesztő és Innovációs Központ (PTE / ÁOK);Nagy, Balint [Nagy, Bálint (Aneszteziológiai ...), szerző] Orvosi Készségfejlesztő és Innovációs Központ (PTE / ÁOK);Rendeki, Szilard [Rendeki, Szilárd (Aneszteziológia é...), szerző] Orvosi Készségfejlesztő és Innovációs Központ (PTE / ÁOK);Berner-Juhos, Krisztina [Berner-Juhos, Krisztina (Orvos), szerző] Kísérletes Kardiológiai és Sebészeti Műtéttani ... (SE / AOK / K);Ferencz, Andrea [Ferencz, Andrea (Sebészet), szerző] Kísérletes Kardiológiai és Sebészeti Műtéttani ... (SE / AOK / K);Fischer, Krisztina;Maroti, Peter ✉ [Maróti, Péter (Orvostudomány), szerző] 3D Nyomtatási és Vizualizációs Központ (PTE); Orvosi Készségfejlesztő és Innovációs Központ (PTE / ÁOK)</t>
  </si>
  <si>
    <t>WoS: 001389547800052</t>
  </si>
  <si>
    <t>Scopus: 85199191308</t>
  </si>
  <si>
    <t>3D Nyomtatási és Vizualizációs Központ (PTE); Idegsebészeti Klinika (PTE / ÁOK); Kísérletes Kardiológiai és Sebészeti Műtéttani ... (SE / AOK / K); Magatartástudományi Intézet (PTE / ÁOK); Ortopédiai Klinika (PTE / ÁOK); Orvosi Készségfejlesztő és Innovációs Központ (PTE / ÁOK); Orvosi Népegészségtani Intézet (PTE / ÁOK); Szentágothai János Kutatóközpont (PTE)</t>
  </si>
  <si>
    <t>Szebeni, D [Szebeni, Donát Tamás (Fogorvos tudomány), szerző] Fogászati és Szájsebészeti Klinika (PTE / ÁOK);Told, R [Told, Roland (Anyagtudomány), szerző] 3D Nyomtatási és Vizualizációs Központ (PTE); Orvosi Készségfejlesztő és Innovációs Központ (PTE / ÁOK);Kunsági-Máté, S [Kunsági-Máté, Sándor (Fizikai kémia), szerző] Szerves és Gyógyszerkémiai Intézet (PTE / GYTK); Zöldkémia kutatócsoport (PTE / SZKK);Szalma, J [Szalma, József (Szájsebészet), szerző] Fogászati és Szájsebészeti Klinika (PTE / ÁOK);Maróti, P [Maróti, Péter (Orvostudomány), szerző] 3D Nyomtatási és Vizualizációs Központ (PTE); Orvosi Készségfejlesztő és Innovációs Központ (PTE / ÁOK);Böddi, K** [Böddi, Katalin (Biokémia), szerző] Biokémiai és Orvosi Kémiai Intézet (PTE / ÁOK);Lempel, E ✉ [Lempel, Edina (Fogászat), szerző] Fogászati és Szájsebészeti Klinika (PTE / ÁOK)</t>
  </si>
  <si>
    <t>Monomer elution and shrinkage stress analysis of addition-fragmentation chaintransfer-modified resin composites in relation to the curing protocol</t>
  </si>
  <si>
    <t>WoS: 001316434500001</t>
  </si>
  <si>
    <t>Scopus: 85200104325</t>
  </si>
  <si>
    <t>3D Nyomtatási és Vizualizációs Központ (PTE); Biokémiai és Orvosi Kémiai Intézet (PTE / ÁOK); Fogászati és Szájsebészeti Klinika (PTE / ÁOK); Orvosi Készségfejlesztő és Innovációs Központ (PTE / ÁOK); Szerves és Gyógyszerkémiai Intézet (PTE / GYTK); Zöldkémia kutatócsoport (PTE / SZKK)</t>
  </si>
  <si>
    <t>Icer, Mehmet Arif ✉;Sarikaya, Buse;Kocyigit, Emine;Atabilen, Büşra;Çelik, Menşure Nur;Capasso, Raffaele;Ağagündüz, Duygu;Budán, Ferenc ✉ [Budán, Ferenc Csaba (Népegészségtan, r...), szerző] Élettani Intézet (PTE / ÁOK)</t>
  </si>
  <si>
    <t>WoS: 001286901900001</t>
  </si>
  <si>
    <t>Scopus: 85200714687</t>
  </si>
  <si>
    <t>Élettani Intézet (PTE / ÁOK)</t>
  </si>
  <si>
    <t>Ungvari, Zoltan [Ungvári, Zoltán István (Orvostudomány, me...), szerző] Népegészségtani Intézet (SE / AOK / I);Fekete, Mónika [Fekete, Mónika (Népegészségtan), szerző] Megelőző Orvostani és Népegészségtani Intézet  (SE / AOK / I);Fekete, János Tibor [Fekete, János Tibor (PhD), szerző] Bioinformatika Tanszék (SE / AOK / I);Grosso, Giuseppe;Ungvari, Anna ✉ [Ungvári, Anna Sára (népegészségtan), szerző] Megelőző Orvostani és Népegészségtani Intézet  (SE / AOK / I);Győrffy, Balázs [Győrffy, Balázs (Onkológia), szerző] Biofizikai Intézet (PTE / ÁOK); Onkológiai Biomarker Kutatócsoport (Lendület) (HRN TTK / MÉI); Bioinformatika Tanszék (SE / AOK / I)</t>
  </si>
  <si>
    <t>WoS: 001282846800001</t>
  </si>
  <si>
    <t>Scopus: 85200114972</t>
  </si>
  <si>
    <t>Biofizikai Intézet (PTE / ÁOK); Bioinformatika Tanszék (SE / AOK / I); Megelőző Orvostani és Népegészségtani Intézet  (SE / AOK / I); Népegészségtani Intézet (SE / AOK / I); Onkológiai Biomarker Kutatócsoport (Lendület) (HRN TTK / MÉI)</t>
  </si>
  <si>
    <t>Menyhart, Otilia [Menyhart, Otilia (onkologia), szerző] Bioinformatika Tanszék (SE / AOK / I);Fekete, Janos Tibor [Fekete, János Tibor (PhD), szerző] Bioinformatika Tanszék (SE / AOK / I);Gyorffy, Balazs ✉ [Győrffy, Balázs (Onkológia), szerző] Biofizikai Intézet (PTE / ÁOK); Onkológiai Biomarker Kutatócsoport (Lendület) (HRN TTK / MÉI); Bioinformatika Tanszék (SE / AOK / I)</t>
  </si>
  <si>
    <t>WoS: 001287907700001</t>
  </si>
  <si>
    <t>Scopus: 85200921211</t>
  </si>
  <si>
    <t>Elwakeel, Abdallah Elshawadfy ✉;Gameh, Mohsen A.;Oraiath, Awad Ali Tayoush;Eissa, Ahmed S.;Elsayed, Salah;Elmessery, Wael M.;Mostafa, Mostafa B.;Alhag, Sadeq K.;Al-Shuraym, Laila A.;Moustapha, Moustapha Eid;Elbeltagi, Ahmed;Salem, Ali ✉ [Salem, Ali (Salem, A.), szerző] Szerkezetek Diagnosztikája és Analízise kutatóc... (PTE / MIK / MSTI);Tantawy, Aml Abubakr</t>
  </si>
  <si>
    <t>WoS: 001307611700001</t>
  </si>
  <si>
    <t>Scopus: 85202620842</t>
  </si>
  <si>
    <t>Szerkezetek Diagnosztikája és Analízise kutatóc... (PTE / MIK / MSTI)</t>
  </si>
  <si>
    <t>Szondy, I [Szondy, István (Hidradenitis supp...), szerző] Bőr-, Nemikórtani és Bőronkológiai Klinika (SE / AOK / K); Transzlációs Medicina Központ (SE / KSZE);Meznerics, F A [Meznerics, Fanni Adél (Bőrgyógyászat), szerző] Bőr-, Nemikórtani és Bőronkológiai Klinika (SE / AOK / K); Transzlációs Medicina Központ (SE / KSZE);Lőrincz, K [Lőrincz, Kende Kálmán (Bőrgyógyászat), szerző] Bőr-, Nemikórtani és Bőronkológiai Klinika (SE / AOK / K); Transzlációs Medicina Központ (SE / KSZE);Kemény, L V [Kemény, Lajos Vince (Bőrgyógyászat, on...), szerző] Bőr-, Nemikórtani és Bőronkológiai Klinika (SE / AOK / K); Élettani Intézet (SE / AOK / I); HCEMM-SE Transzlációs Dermatológiai Kutatócsoport (SE / AOK / K / BNBK); Transzlációs Medicina Központ (SE / KSZE);Walter, A;Mohammed, A A [Mohammed, Alzahra Ahmed (Dermatology), szerző] Transzlációs Medicina Központ (SE / KSZE); Bőr-, Nemikórtani és Bőronkológiai Klinika (SE / AOK / K);Hegyi, P [Hegyi, Péter (Gasztroenterológia), szerző] Transzlációs Medicina Intézet (PTE / ÁOK); Pankreász Betegségek Intézete (SE / AOK / K); Transzlációs Medicina Központ (SE / KSZE);Kiss, N [Kiss, Norbert (Orvostudomány), szerző] Bőr-, Nemikórtani és Bőronkológiai Klinika (SE / AOK / K); Transzlációs Medicina Központ (SE / KSZE);Bánvölgyi, A ✉ [Bánvölgyi, András (bőrgyógyászat), szerző] Bőr-, Nemikórtani és Bőronkológiai Klinika (SE / AOK / K); Transzlációs Medicina Központ (SE / KSZE)</t>
  </si>
  <si>
    <t>Doxycycline prophylaxis for the prevention of sexually transmitted infections : a systematic review and meta-analysis of randomised controlled trials</t>
  </si>
  <si>
    <t>WoS: 001313126200001</t>
  </si>
  <si>
    <t>Scopus: 85203283672</t>
  </si>
  <si>
    <t>Bőr-, Nemikórtani és Bőronkológiai Klinika (SE / AOK / K); HCEMM-SE Transzlációs Dermatológiai Kutatócsoport (SE / AOK / K / BNBK); Pankreász Betegségek Intézete (SE / AOK / K); Transzlációs Medicina Intézet (PTE / ÁOK); Transzlációs Medicina Központ (SE / KSZE); Élettani Intézet (SE / AOK / I)</t>
  </si>
  <si>
    <t>Khatatbeh, Haitham [Khatatbeh, Haitham (egészségtudomány), szerző];Amer, Faten ✉ [Amer, Faten (Egészségtudományi), szerző];Ali, Amira Mohammed;ALBashtawy, Mohammed;Kurnianto, Arie [Kurnianto, Arie Arizandi (Occupational Heal...), szerző] Egészségtudományi Doktori Iskola (PTE / DI);Abu-Abbas, Manar;Al Omari, Omar;Al-Awamleh, Rana A.;Al-Dwaikat, Tariq;Hammoud, Sahar</t>
  </si>
  <si>
    <t>WoS: 001292359100001</t>
  </si>
  <si>
    <t>Scopus: 85201371767</t>
  </si>
  <si>
    <t>Egészségtudományi Doktori Iskola (PTE / DI)</t>
  </si>
  <si>
    <t>Richter, S ✉;Winzeck, S;Correia, MM;Czeiter, E [Czeiter, Endre (Neurotrauma), szerző] Idegsebészeti Klinika (PTE / ÁOK); Neurotrauma kutatócsoport (PTE / SZKK); HUN-REN-PTE Klinikai Idegtudományi Képalkotó Ku... (PTE / KCS);Whitehouse, D;Kornaropoulos, EN;Williams, GB;Verheyden, J;Das, T;Tenovuo, O;Posti, JP;Vik, A;Moen, KG;Håberg, AK;Wang, K;Buki, A [Büki, András (Idegsebészet, ide...), szerző];Maas, A;Steyerberg, E;Menon, DK;Newcombe, VFJ;Amrein, K [Kollaborációs közreműködő];Andelic, N [Kollaborációs közreműködő];Andreassen, L [Kollaborációs közreműködő];Anke, A [Kollaborációs közreműködő];Azouvi, P [Kollaborációs közreműködő];Bellander, B-M [Kollaborációs közreműködő];Benali, H [Kollaborációs közreműködő];Caccioppola, A [Kollaborációs közreműködő];Calappi, E [Kollaborációs közreműködő];Carbonara, M [Kollaborációs közreműködő];Citerio, G [Kollaborációs közreműködő];Clusmann, H [Kollaborációs közreműködő];Coburn, M [Kollaborációs közreműködő];Coles, J [Kollaborációs közreműködő];Correia, M [Kollaborációs közreműködő];De Keyser, V [Kollaborációs közreműködő];Degos, V [Kollaborációs közreműködő];Depreitere, B [Kollaborációs közreműködő];Eikenes, L [Kollaborációs közreműködő];Ezer, E [Kollaborációs közreműködő];Foks, K [Kollaborációs közreműködő];Frisvold, S [Kollaborációs közreműködő];Galanaud, D [Kollaborációs közreműködő];Ghuysen, A [Kollaborációs közreműködő];Glocker, B [Kollaborációs közreműködő];Haberg, A [Kollaborációs közreműködő];Haitsma, I [Kollaborációs közreműködő];Helseth, E [Kollaborációs közreműködő];Hutchinson, PJ [Kollaborációs közreműködő];Kornaropoulos, E [Kollaborációs közreműködő];Kovács, N [Kollaborációs közreműködő];Kowark, A [Kollaborációs közreműködő];Laureys, S [Kollaborációs közreműködő];Ledoux, D [Kollaborációs közreműködő];Lingsma, H [Kollaborációs közreműködő];Maas, AIR [Kollaborációs közreműködő];Manley, G [Kollaborációs közreműködő];Menovsky, T [Kollaborációs közreműködő];Misset, B [Kollaborációs közreműködő];Muraleedharan, V [Kollaborációs közreműködő];Nakken, I [Kollaborációs közreműködő];Newcombe, V ✉ [Kollaborációs közreműködő];Nordhøy, W [Kollaborációs közreműködő];Nyirádi, J [Kollaborációs közreműködő];Ortolano, F [Kollaborációs közreműködő];Parizel, PM [Kollaborációs közreműködő];Perlbarg, V [Kollaborációs közreműködő];Persona, P [Kollaborációs közreműködő];Peul, W [Kollaborációs közreműködő];Puybasset, L [Kollaborációs közreműködő];Roe, C [Kollaborációs közreműködő];Roise, O [Kollaborációs közreműködő];Rossaint, R [Kollaborációs közreműködő];Rossi, S [Kollaborációs közreműködő];Rueckert, D [Kollaborációs közreműködő];Singh, RD [Kollaborációs közreműködő];Skandsen, T [Kollaborációs közreműködő];Sorinola, A [Kollaborációs közreműködő];Stamatakis, E [Kollaborációs közreműködő];Steyerberg, EW [Kollaborációs közreműködő];Stocchetti, N [Kollaborációs közreműködő];Takala, R [Kollaborációs közreműködő];Tamás, V [Kollaborációs közreműködő];Vámos, Z [Kollaborációs közreműködő];Van, der Steen G [Kollaborációs közreműködő];van Erp, IA [Kollaborációs közreműködő];Van, Hecke W [Kollaborációs közreműködő];Vyvere, TV [Kollaborációs közreműködő];Volovici, V [Kollaborációs közreműködő];Westlye, LT [Kollaborációs közreműködő];Williams, G [Kollaborációs közreműködő];Ylén, P [Kollaborációs közreműködő];Zoerle, T [Kollaborációs közreműködő];Collaborative European NeuroTrauma Effectiveness Research in Traumatic Brain Injury Magnetic Resonance Imaging (CENTER-TBI MRI) Substudy Participants and Investigators [Kollaborációs szervezet]</t>
  </si>
  <si>
    <t>WoS: 001325330400001</t>
  </si>
  <si>
    <t>Scopus: 85202063072</t>
  </si>
  <si>
    <t>HUN-REN-PTE Klinikai Idegtudományi Képalkotó Ku... (PTE / KCS); Idegsebészeti Klinika (PTE / ÁOK); Neurotrauma kutatócsoport (PTE / SZKK)</t>
  </si>
  <si>
    <t>Glied, Viktor ✉ [Glied, Viktor Imre (politikatudomány), szerző] Politikatudományi és Nemzetközi Tanulmányok Tan... (PTE / BTK / TKI);Szegedi, Peter [Szegedi, Péter (Politikatudomány), szerző] Politikatudományi és Nemzetközi Tanulmányok Tan... (PTE / BTK / TKI)</t>
  </si>
  <si>
    <t>WoS: 001309682400001</t>
  </si>
  <si>
    <t>Scopus: 85204493338</t>
  </si>
  <si>
    <t>Politikatudományi és Nemzetközi Tanulmányok Tan... (PTE / BTK / TKI)</t>
  </si>
  <si>
    <t>Ashina, Håkan;Christensen, Rune H;Hay, Debbie L;Pradhan, Amynah A;Hoffmann, Jan;Reglodi, Dora [Reglődi, Dóra (Idegtudományok), szerző] Anatómiai Intézet (PTE / ÁOK);Russo, Andrew F;Ashina, Messoud ✉</t>
  </si>
  <si>
    <t>Pituitary adenylate cyclase-activating polypeptide signalling as a therapeutic target in migraine.</t>
  </si>
  <si>
    <t>WoS: 001309206900001</t>
  </si>
  <si>
    <t>Scopus: 85203526149</t>
  </si>
  <si>
    <t>Anatómiai Intézet (PTE / ÁOK)</t>
  </si>
  <si>
    <t>Koncz, Mihály [Koncz, Mihály (molekuláris biológia), szerző] Biokémiai Intézet (HRN SZBK);Stirling, Tamás* [Stirling, Tamás (Kémiai tudományok), szerző] Biokémiai Intézet (HRN SZBK); Biológia Doktori Iskola (SZTE / DI);Hadj Mehdi, Hiba*;Méhi, Orsolya* [Méhi, Orsolya Katinka (biokémia), szerző] Biokémiai Intézet (HRN SZBK);Eszenyi, Bálint [Eszenyi, Bálint Dénes (Biológia), szerző] HUN-REN Szegedi Biológiai Kutatóközpont;Asbóth, András [Asbóth, András (Bioinformatika), szerző] Biokémiai Intézet (HRN SZBK); Genetikai Tanszék (ELTE / TTK / Bio_I);Apjok, Gábor [Apjok, Gábor (biokémia), szerző] Biokémiai Intézet (HRN SZBK);Tóth, Ákos;Orosz, László [Orosz, László (Orvosi mikrobioló...), szerző] Orvosi Mikrobiológiai Intézet (SZTE / SZAOK);Vásárhelyi, Bálint Márk [Vásárhelyi, Bálint Márk (Matematika, teoló...), szerző] Biokémiai Intézet (HRN SZBK);Ari, Eszter [Ari, Eszter (Bioinformatika, e...), szerző] Biokémiai Intézet (HRN SZBK); Genetikai Tanszék (ELTE / TTK / Bio_I);Daruka, Lejla [Daruka, Lejla (biokémia), szerző] Biokémiai Intézet (HRN SZBK);Polgár, Tamás Ferenc [Polgár, Tamás Ferenc (neurobiológia), szerző] Biofizikai Intézet (HRN SZBK); Elméleti Orvostudományok Doktori Iskola (SZTE / DI);Schneider, György [Schneider, György (Bakteriológia), szerző] Orvosi Mikrobiológiai és Immunitástani Intézet (PTE / ÁOK);Zalokh, Sif Aldin;Számel, Mónika [Számel, Mónika (biokémia), szerző] Biokémiai Intézet (HRN SZBK);Fekete, Gergely [Fekete, Gergely (biokémia), szerző] Biokémiai Intézet (HRN SZBK);Bohár, Balázs [Bohár, Balázs (Bioinformatika, h...), szerző] Biokémiai Intézet (HRN SZBK);Nagy Varga, Karolina;Visnyovszki, Ádám [Visnyovszki, Ádám (Infektológia), szerző] Interdiszciplináris Orvostudományok Doktori Iskola (SZTE / DI);Székely, Edit;Licker, Monica-Sorina;Izmendi, Oana;Costache, Carmen;Gajic, Ina;Lukovic, Bojana;Molnár, Szabolcs;Szőcs-Gazdi, Uzonka Orsolya;Bozai, Csilla;Indreas, Marina;Kristóf, Katalin [Kristóf, Katalin (mikrobiológia), szerző] Laboratóriumi Medicina Intézet (SE / AOK / I);Van der Henst, Charles;Breine, Anke;Pál, Csaba [Pál, Csaba (biokémia), szerző] Biokémiai Intézet (HRN SZBK);Papp, Balázs ✉ [Papp, Balázs (biokémia), szerző] Biokémiai Intézet (HRN SZBK);Kintses, Bálint ✉ [Kintses, Bálint (biokémia), szerző] Biokémiai Intézet (HRN SZBK)</t>
  </si>
  <si>
    <t>WoS: 001390375600001</t>
  </si>
  <si>
    <t>Scopus: 85206956057</t>
  </si>
  <si>
    <t>Biofizikai Intézet (HRN SZBK); Biokémiai Intézet (HRN SZBK); Biológia Doktori Iskola (SZTE / DI); Elméleti Orvostudományok Doktori Iskola (SZTE / DI); Genetikai Tanszék (ELTE / TTK / Bio_I); HUN-REN Szegedi Biológiai Kutatóközpont; Interdiszciplináris Orvostudományok Doktori Iskola (SZTE / DI); Laboratóriumi Medicina Intézet (SE / AOK / I); Orvosi Mikrobiológiai Intézet (SZTE / SZAOK); Orvosi Mikrobiológiai és Immunitástani Intézet (PTE / ÁOK)</t>
  </si>
  <si>
    <t>Dugo, Matteo;Huang, Chiun-Sheng;Egle, Daniel;Bermejo, Begoña;Zamagni, Claudio;Seitz, Robert S;Nielsen, Tyler J;Thill, Marc;Antón-Torres, Antonio;Russo, Stefania;Ciruelos, Eva Maria;Schweitzer, Brock L;Ross, Douglas T;Galbardi, Barbara;Greil, Richard;Semiglazov, Vladimir;Gyorffy, Balázs [Győrffy, Balázs (Onkológia), szerző] Biofizikai Intézet (PTE / ÁOK); Onkológiai Biomarker Kutatócsoport (Lendület) (HRN TTK / MÉI); Bioinformatika Tanszék (SE / AOK / I);Colleoni, Marco;Kelly, Catherine M;Mariani, Gabriella;Del Mastro, Lucia;Blasi, Olivia;Callari, Maurizio;Pusztai, Lajos;Valagussa, Pinuccia;Viale, Giuseppe;Gianni, Luca** ✉;Bianchini, Giampaolo ✉</t>
  </si>
  <si>
    <t>The Immune-Related 27-Gene Signature DetermaIO Predicts Response to Neoadjuvant Atezolizumab plus Chemotherapy in Triple-Negative Breast Cancer.</t>
  </si>
  <si>
    <t>WoS: 001346370300012</t>
  </si>
  <si>
    <t>Scopus: 85208270717</t>
  </si>
  <si>
    <t>Ungvari, Zoltan [Ungvári, Zoltán István (Orvostudomány, me...), szerző] Megelőző Orvostani és Népegészségtani Intézet  (SE / AOK / I);Fekete, Mónika [Fekete, Mónika (Népegészségtan), szerző] Megelőző Orvostani és Népegészségtani Intézet  (SE / AOK / I);Varga, Peter [Varga, Péter (foglalkozás-orvostan), szerző] Megelőző Orvostani és Népegészségtani Intézet  (SE / AOK / I);Lehoczki, Andrea [Lehoczki, Andrea Marianna (hematológia, belg...), szerző] Megelőző Orvostani és Népegészségtani Intézet  (SE / AOK / I);Fekete, János Tibor [Fekete, János Tibor (PhD), szerző] Bioinformatika Tanszék (SE / AOK / I); Onkológiai Biomarker Kutatócsoport (Lendület) (HRN TTK / MÉI);Ungvari, Anna ✉ [Ungvári, Anna Sára (népegészségtan), szerző] Megelőző Orvostani és Népegészségtani Intézet  (SE / AOK / I);Győrffy, Balázs [Győrffy, Balázs (Onkológia), szerző] Bioinformatika Tanszék (SE / AOK / I); Onkológiai Biomarker Kutatócsoport (Lendület) (HRN TTK / MÉI); Biofizikai Intézet (PTE / ÁOK)</t>
  </si>
  <si>
    <t>Overweight and obesity significantly increase colorectal cancer risk: a meta-analysis of 66 studies revealing a 25–57% elevation in risk</t>
  </si>
  <si>
    <t>WoS: 001331243200001</t>
  </si>
  <si>
    <t>Scopus: 85205857999</t>
  </si>
  <si>
    <t>Biofizikai Intézet (PTE / ÁOK); Bioinformatika Tanszék (SE / AOK / I); Megelőző Orvostani és Népegészségtani Intézet  (SE / AOK / I); Onkológiai Biomarker Kutatócsoport (Lendület) (HRN TTK / MÉI)</t>
  </si>
  <si>
    <t>Kiptulon, Evans Kasmai ✉ [Kiptulon, Evans Kasmai (Career Turnover a...), szerző] Egészségtudományi Doktori Iskola (PTE / DI);Elmadani, Mohammed [Abdalrhman Abdallah Wdatallah, Mohammed Elmadani (Health Sciences), szerző] Egészségtudományi Doktori Iskola (PTE / DI);Limungi, Godfrey Mbaabu [Godfrey Mbaabu, Limungi (Exploring Mental ...), szerző] Egészségtudományi Doktori Iskola (PTE / DI);Simon, Klara [Simon, Klára (Egészségügyi komm...), szerző] Egészségtudományi Doktori Iskola (PTE / DI);Tóth, Lívia [Tóth, Lívia (Egészségtudományok), szerző] Egészségtudományi Doktori Iskola (PTE / DI);Horváth, Eva [Horváth, Éva (Ápolástudomány), szerző] Egészségtudományi Doktori Iskola (PTE / DI);Szőllősi, Anna [Szőllősi, Anna (egészségtudomány), szerző] Egészségtudományi Doktori Iskola (PTE / DI);Galgalo, Dahabo Adi [Galgalo, Dahabo (Evaluating the ap...), szerző] Egészségtudományi Doktori Iskola (PTE / DI);Maté, Orsolya [Máté, Orsolya, szerző] Egészségtudományi Doktori Iskola (PTE / DI);Siket, Adrienn Ujváriné [Ujváriné Siket, Adrienn (Ápolás), szerző] Ápolási és Szülésznői Tanszék (DE / ETK / EgTudInt)</t>
  </si>
  <si>
    <t>WoS: 001375831900004</t>
  </si>
  <si>
    <t>Scopus: 85211252761</t>
  </si>
  <si>
    <t>Egészségtudományi Doktori Iskola (PTE / DI); Ápolási és Szülésznői Tanszék (DE / ETK / EgTudInt)</t>
  </si>
  <si>
    <t>Dominguez-Muñoz, J Enrique ✉;Vujasinovic, Miroslav;de la Iglesia, Daniel;Cahen, Djuna;Capurso, Gabriele;Gubergrits, Natalya;Hegyi, Peter [Hegyi, Péter (Gasztroenterológia), szerző] Pankreász Betegségek Intézete (SE / AOK / K); Transzlációs Medicina Központ (SE / KSZE); Transzlációs Medicina Intézet (PTE / ÁOK); Szegedi Tudományegyetem;Hungin, Pali;Ockenga, Johann;Paiella, Salvatore;Perkhofer, Lukas;Rebours, Vinciane;Rosendahl, Jonas;Salvia, Roberto;Scheers, Isabelle;Szentesi, Andrea [Szentesi, Andrea Ildikó (Pankreatológia), szerző] Transzlációs Medicina Intézet (PTE / ÁOK);Bonovas, Stefanos;Piovani, Daniele;Löhr, J Matthias;Algül, Hana [Kollaborációs közreműködő];European PEI Multidisciplinary Group [Kollaborációs szervezet];Archibugi, Livia [Kollaborációs közreműködő];Arvanitakis, Marianna [Kollaborációs közreműködő];Barbu, Sorin [Kollaborációs közreműködő];Beyer, Georg [Kollaborációs közreműködő];Bezmarevic, Mihailo [Kollaborációs közreműködő];Bodewes, Frank [Kollaborációs közreműködő];Boermeester, Marja A [Kollaborációs közreműködő];Bordin, Dmitry [Kollaborációs közreműködő];Bruno, Marco [Kollaborációs közreműködő];Ceyhan, Güralp [Kollaborációs közreműködő];Czako, Laszlo [Czakó, László (gasztroenterológia), Kollaborációs közreműködő] I. sz. Belgyógyászati Klinika (SZTE / SZAOK / BK);D'Amico, Ferdinando [Kollaborációs közreműködő];De Madaria, Enrique [Kollaborációs közreműködő];De Martino, Julian [Kollaborációs közreműködő];Deprez, Pierre H [Kollaborációs közreműködő];Dervenis, Christos [Kollaborációs közreműködő];Dité, Petr [Kollaborációs közreműködő];Drewes, Asbjørn [Kollaborációs közreműködő];Duggan, Sinead N [Kollaborációs közreműködő];Duman, Deniz [Kollaborációs közreműködő];Engjom, Trond [Kollaborációs közreműködő];Ewald, Nils [Kollaborációs közreműködő];Fabian, Ovidiu [Kollaborációs közreműködő];Fracasso, Pierluigi [Kollaborációs közreműködő];Friess, Helmut [Kollaborációs közreműködő];Frøkjær, Jens Brøndum [Kollaborációs közreműködő];Frulloni, Luca [Kollaborációs közreműködő];Gaujoux, Sebastien [Kollaborációs közreműködő];Gheorghe, Cristian [Kollaborációs közreműködő];Gohy, Sophie [Kollaborációs közreműködő];Hardt, Philip [Kollaborációs közreműködő];Hauge, Truls [Kollaborációs közreműködő];Hopper, Andrew [Kollaborációs közreműködő];Iglesias-Garcia, Julio [Kollaborációs közreműködő];Keller, Jutta [Kollaborációs közreműködő];Kiriukova, Mariia [Kollaborációs közreműködő];Kleeff, Jörg [Kollaborációs közreműködő];Kleger, Alexander [Kollaborációs közreműködő];Laghi, Andrea [Kollaborációs közreműködő];Larino-Noia, José [Kollaborációs közreműködő];Laukkarinen, Johanna [Kollaborációs közreműködő];Leeds, John [Kollaborációs közreműködő];Lindkvist, Björn [Kollaborációs közreműködő];Masip, Etna [Kollaborációs közreműködő];Marchegiani, Giovanni [Kollaborációs közreműködő];Mari, Amir [Kollaborációs közreműködő];Martinez-Moneo, Emma [Kollaborációs közreműködő];Mayerle, Julia [Kollaborációs közreműködő];Molven, Anders [Kollaborációs közreműködő];Okhlobystin, Alexey [Kollaborációs közreműködő];Panic, Nikola [Kollaborációs közreműködő];Parniczky, Andrea [Kollaborációs közreműködő];Pezzilli, Raffaele [Kollaborációs közreműködő];Phillips, Mary [Kollaborációs közreműködő];Poropat, Goran [Kollaborációs közreműködő];Matic, Jelena Rakic [Kollaborációs közreműködő];Roberts, Keith [Kollaborációs közreműködő];Robinson, Stuart [Kollaborációs közreműködő];Sandru, Vasile [Kollaborációs közreműködő];Sauvanet, Alain [Kollaborációs közreműködő];Schneider, Alexander [Kollaborációs közreműködő];Shvets, Oleg [Kollaborációs közreműködő];Stigliano, Serena [Kollaborációs közreműködő];Stimac, Davor [Kollaborációs közreműködő];Strobel, Oliver [Kollaborációs közreműködő];Timmerhuis, Hester [Kollaborációs közreműködő];Udrescu, Mihaela [Kollaborációs közreműködő];Vancsa, Szilard [Kollaborációs közreműködő];Veness, Vicki [Kollaborációs közreműködő];Wilschanski, Michael [Kollaborációs közreműködő];Witt, Heiko [Kollaborációs közreműködő]</t>
  </si>
  <si>
    <t>WoS: 001370642600001</t>
  </si>
  <si>
    <t>Scopus: 85211626396</t>
  </si>
  <si>
    <t>I. sz. Belgyógyászati Klinika (SZTE / SZAOK / BK); Pankreász Betegségek Intézete (SE / AOK / K); Szegedi Tudományegyetem; Transzlációs Medicina Intézet (PTE / ÁOK); Transzlációs Medicina Központ (SE / KSZE)</t>
  </si>
  <si>
    <t>Magliano, Dianna J;Chen, Lei;Morton, Jedidiah I;Salim, Agus;Carstensen, Bendix;Gregg, Edward W;Pavkov, Meda E;Arffman, Martti;Colhoun, Helen M;Ha, Kyoung Hwa;Imamura, Tomoaki;Jermendy, György [Jermendy, György (Belgyógyászat, an...), szerző];Kim, Dae Jung;Kiss, Zoltán [Kiss, Zoltán (A főbb mortalitás...), szerző] II. sz. Belgyógyászati Klinika és Nephrológiai,... (PTE / ÁOK);Mauricio, Didac;McGurnaghan, Stuart J;Nishioka, Yuichi;Wild, Sarah H;Winell, Klas;Shaw, Jonathan E</t>
  </si>
  <si>
    <t>Trends in the incidence of young-adult-onset diabetes by diabetes type : a multi-national population-based study from an international diabetes consortium</t>
  </si>
  <si>
    <t>WoS: 001367888000001</t>
  </si>
  <si>
    <t>Scopus: 85209933418</t>
  </si>
  <si>
    <t>II. sz. Belgyógyászati Klinika és Nephrológiai,... (PTE / ÁOK)</t>
  </si>
  <si>
    <t>Nagy, Zsuzsanna ✉ [Nagy, Zsuzsanna (neonatológia), szerző] Neonatológiai Tanszék (SE / AOK / K / GYGYK); Szülészeti és Nőgyógyászati Klinika (SE / AOK / K); Transzlációs Medicina Központ (SE / KSZE);Obeidat, Mahmoud [Obeidat, Mahmoud Mohammadnour Suleiman (Gastroenterology), szerző] Doktori Iskola (SE);Máté, Vanda [Máté, Vanda (Gyermekgyógyászat), szerző] Gyermekgyógyászati Klinika (SE / AOK / K); Transzlációs Medicina Központ (SE / KSZE);Nagy, Rita [Nagy, Rita (Gyermekgyógyászat), szerző] Heim Pál Országos Gyermekgyógyászati Intézet; Transzlációs Medicina Központ (SE / KSZE); Transzlációs Medicina Intézet (PTE / ÁOK);Szántó, Emese;Veres, Dániel Sándor [Veres, Dániel (Biofizika), szerző] Biofizikai és Sugárbiológiai Intézet (SE / AOK / I); Transzlációs Medicina Központ (SE / KSZE);Kói, Tamás [Kói, Tamás (információelmélet), szerző] Transzlációs Medicina Központ (SE / KSZE); Sztochasztika Tanszék (BME / TTK / MI);Hegyi, Péter [Hegyi, Péter (Gasztroenterológia), szerző] Transzlációs Medicina Intézet (PTE / ÁOK); Pankreász Betegségek Intézete (SE / AOK / K); Transzlációs Medicina Központ (SE / KSZE);Major, Gréta Szilvia [Major, Gréta Szilvia (Gyermekgyógyászat), szerző] Transzlációs Medicina Központ (SE / KSZE);Garami, Miklós [Garami, Miklós (Gyermekgyógyászat), szerző] Gyermekgyógyászati Klinika (SE / AOK / K); Transzlációs Medicina Központ (SE / KSZE);Gasparics, Ákos [Gasparics, Ákos (orvostudomány), szerző] Neonatológiai Tanszék (SE / AOK / K / GYGYK); Szülészeti és Nőgyógyászati Klinika (SE / AOK / K); Transzlációs Medicina Központ (SE / KSZE);te Pas, Arjan B.;Szabó, Miklós [Szabó, Miklós (gyermekgyógyászat...), szerző] Gyermekgyógyászati Klinika (SE / AOK / K); Neonatológiai Tanszék (SE / AOK / K / GYGYK); Transzlációs Medicina Központ (SE / KSZE)</t>
  </si>
  <si>
    <t>Occurrence and Time of Onset of Intraventricular Hemorrhage in Preterm Neonates : A Systematic Review and Meta-Analysis of Individual Patient Data</t>
  </si>
  <si>
    <t>WoS: 001389483200001</t>
  </si>
  <si>
    <t>Scopus: 85218222879</t>
  </si>
  <si>
    <t>Biofizikai és Sugárbiológiai Intézet (SE / AOK / I); Doktori Iskola (SE); Gyermekgyógyászati Klinika (SE / AOK / K); Heim Pál Országos Gyermekgyógyászati Intézet; Neonatológiai Tanszék (SE / AOK / K / GYGYK); Pankreász Betegségek Intézete (SE / AOK / K); Sztochasztika Tanszék (BME / TTK / MI); Szülészeti és Nőgyógyászati Klinika (SE / AOK / K); Transzlációs Medicina Intézet (PTE / ÁOK); Transzlációs Medicina Központ (SE / KSZE)</t>
  </si>
  <si>
    <t>Kolarovszki, Bela ✉ [Kolarovszki, Béla (Fogorvostan), szerző] Fogászati és Szájsebészeti Klinika (PTE / ÁOK);Ficsor, Szabolcs;Frank, Dorottya [Frank, Dorottya (PhD Orvostudomány), szerző] Fogászati és Szájsebészeti Klinika (PTE / ÁOK);Katona, Krisztian [Katona, Krisztián (Fog és szájbetegs...), szerző] Fogászati és Szájsebészeti Klinika (PTE / ÁOK);Soos, Balazs [Soós, Balázs (Dentoalveoláris s...), szerző] Fogászati és Szájsebészeti Klinika (PTE / ÁOK);Turzo, Kinga [Turzó, Kinga Mónika (Biofizika), szerző] Fogászati és Szájsebészeti Klinika (PTE / ÁOK)</t>
  </si>
  <si>
    <t>Unlocking the potential : laser surface modifications for titanium dental implants</t>
  </si>
  <si>
    <t>WoS: 001262709800002</t>
  </si>
  <si>
    <t>Scopus: 85196627454</t>
  </si>
  <si>
    <t>Gomaa, Salwa E.;Abbas, Hisham A.;Mohamed, Fatma A. [Mohamed, Fatma Abdelhaimd Elsadek (Medical Microbiol...), szerző] Orvosi Mikrobiológiai és Immunitástani Intézet (PTE / ÁOK);Ali, Mohamed A. M.;Ibrahim, Tarek M.;Halim, Alyaa S. Abdel;Alghamdi, Mashael A.;Mansour, Basem;Chaudhary, Anis Ahmad;Elkelish, Amr;Boufahja, Fehmi;Hegazy, Wael A. H. ✉;Yehia, Fatma Al-zahraa A.</t>
  </si>
  <si>
    <t>WoS: 001159314800001</t>
  </si>
  <si>
    <t>Scopus: 85184792261</t>
  </si>
  <si>
    <t>Orvosi Mikrobiológiai és Immunitástani Intézet (PTE / ÁOK)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</si>
</sst>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2" fillId="0" borderId="0" xfId="1"/>
    <xf numFmtId="0" fontId="3" fillId="0" borderId="0" xfId="1" applyFont="1"/>
    <xf numFmtId="0" fontId="1" fillId="0" borderId="0" xfId="0" applyFont="1"/>
  </cellXfs>
  <cellStyles count="2">
    <cellStyle name="Normál" xfId="0" builtinId="0"/>
    <cellStyle name="Normál 2" xfId="1" xr:uid="{2C377186-C903-4227-97AD-0B2060434690}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4824C-EC27-46DD-99AC-3657CDFE9E76}" name="Táblázat1" displayName="Táblázat1" ref="A1:W84" totalsRowCount="1" headerRowDxfId="141">
  <autoFilter ref="A1:W83" xr:uid="{D04A12CE-1654-413C-9A3D-306204CDBC77}"/>
  <tableColumns count="23">
    <tableColumn id="1" xr3:uid="{27E602A1-7974-4D66-B7BE-0CABABB331F3}" name="MTMT azonosító" totalsRowDxfId="140"/>
    <tableColumn id="2" xr3:uid="{FA99081E-B630-47B9-9906-565C93521BEC}" name="Szerző(k)" totalsRowDxfId="139"/>
    <tableColumn id="4" xr3:uid="{0A069FB7-4043-46B7-A71C-13290AC384E5}" name="Cím" totalsRowDxfId="138"/>
    <tableColumn id="3" xr3:uid="{F64A108F-7E4E-46F1-8236-3A02C6921ABC}" name="Szerzők száma" totalsRowDxfId="137"/>
    <tableColumn id="5" xr3:uid="{32B97FE8-4605-4D94-B011-C7AC2A0D41CA}" name="Legjobb SJR" totalsRowDxfId="136"/>
    <tableColumn id="28" xr3:uid="{D9360A47-0189-4CB3-9886-FEB1ADED6993}" name="IF" dataDxfId="135" totalsRowDxfId="134"/>
    <tableColumn id="30" xr3:uid="{EB239240-B7E2-4506-A72A-B884C0DBFC5A}" name="FWCI" dataDxfId="133" totalsRowDxfId="132"/>
    <tableColumn id="6" xr3:uid="{DBD3D6BE-21FC-4F38-85A1-A6458ABF088F}" name="Megjelenés éve" totalsRowDxfId="131"/>
    <tableColumn id="7" xr3:uid="{DC932BCE-78C6-44D9-9B27-C29DB052A3AC}" name="Nyilvános idéző összesen" totalsRowDxfId="130"/>
    <tableColumn id="8" xr3:uid="{783E0D35-31B2-4FB9-8897-327971D4E47E}" name="Külső azonosítók - WoS" totalsRowDxfId="129" dataCellStyle="Normál 2"/>
    <tableColumn id="9" xr3:uid="{0A3F56C3-9270-4862-AD47-9D78D18BE1D5}" name="Külső azonosítók - Scopus" totalsRowDxfId="128"/>
    <tableColumn id="10" xr3:uid="{9196E95B-0EB7-431D-883E-150D9BBA6908}" name="Intézményhez csatolás (rendezhető)" totalsRowDxfId="127"/>
    <tableColumn id="12" xr3:uid="{0D0D70AA-3F9D-4EC7-9E84-8232008229A5}" name="ÁJK" totalsRowFunction="sum" dataDxfId="126" totalsRowDxfId="125">
      <calculatedColumnFormula>COUNTIF(Táblázat1[[#This Row],[Intézményhez csatolás (rendezhető)]],"*PTE / ÁJK*")</calculatedColumnFormula>
    </tableColumn>
    <tableColumn id="11" xr3:uid="{09AD1B98-7757-476A-8F15-EDC6CEBEBD63}" name="ÁOK" totalsRowFunction="sum" dataDxfId="124" totalsRowDxfId="123">
      <calculatedColumnFormula>COUNTIF(Táblázat1[[#This Row],[Intézményhez csatolás (rendezhető)]],"*PTE / ÁOK*")</calculatedColumnFormula>
    </tableColumn>
    <tableColumn id="13" xr3:uid="{459A4A88-9AD2-455E-8B6E-A9A44314A2DF}" name="BTK" totalsRowFunction="sum" dataDxfId="122" totalsRowDxfId="121">
      <calculatedColumnFormula>COUNTIF(Táblázat1[[#This Row],[Intézményhez csatolás (rendezhető)]],"*PTE / BTK*")</calculatedColumnFormula>
    </tableColumn>
    <tableColumn id="14" xr3:uid="{8CBC02F2-D9AE-4710-8050-A971755DA08F}" name="ETK" totalsRowFunction="sum" dataDxfId="120" totalsRowDxfId="119">
      <calculatedColumnFormula>COUNTIF(Táblázat1[[#This Row],[Intézményhez csatolás (rendezhető)]],"*PTE / ETK*")</calculatedColumnFormula>
    </tableColumn>
    <tableColumn id="20" xr3:uid="{A069D37C-61B5-450A-B9DD-D43E8DA90008}" name="GYTK" totalsRowFunction="sum" dataDxfId="118" totalsRowDxfId="117">
      <calculatedColumnFormula>COUNTIF(Táblázat1[[#This Row],[Intézményhez csatolás (rendezhető)]],"*PTE / GYTK*")</calculatedColumnFormula>
    </tableColumn>
    <tableColumn id="26" xr3:uid="{C3B44A3C-A86D-464A-97E8-029D5A02EDB5}" name="KPVK" totalsRowFunction="sum" dataDxfId="116" totalsRowDxfId="115">
      <calculatedColumnFormula>COUNTIF(Táblázat1[[#This Row],[Intézményhez csatolás (rendezhető)]],"*PTE / KPVK*")</calculatedColumnFormula>
    </tableColumn>
    <tableColumn id="21" xr3:uid="{4FCBE0BB-78F2-4442-85BA-EE7B2384A392}" name="KTK" totalsRowFunction="sum" dataDxfId="114" totalsRowDxfId="113">
      <calculatedColumnFormula>COUNTIF(Táblázat1[[#This Row],[Intézményhez csatolás (rendezhető)]],"*PTE / KTK*")</calculatedColumnFormula>
    </tableColumn>
    <tableColumn id="22" xr3:uid="{BD71EC1D-02C6-46B6-A0FA-618032AF03E9}" name="MIK" totalsRowFunction="sum" dataDxfId="112" totalsRowDxfId="111">
      <calculatedColumnFormula>COUNTIF(Táblázat1[[#This Row],[Intézményhez csatolás (rendezhető)]],"*PTE / MIK*")</calculatedColumnFormula>
    </tableColumn>
    <tableColumn id="23" xr3:uid="{4E067EA5-6A89-4550-AEF5-8D2A993C3A63}" name="MK" totalsRowFunction="sum" dataDxfId="110" totalsRowDxfId="109">
      <calculatedColumnFormula>COUNTIF(Táblázat1[[#This Row],[Intézményhez csatolás (rendezhető)]],"*PTE / MK*")</calculatedColumnFormula>
    </tableColumn>
    <tableColumn id="24" xr3:uid="{6DCE9AC3-CE77-45E7-872B-6EBE156B6A35}" name="TTK" totalsRowFunction="sum" dataDxfId="108" totalsRowDxfId="107">
      <calculatedColumnFormula>COUNTIF(Táblázat1[[#This Row],[Intézményhez csatolás (rendezhető)]],"*PTE / TTK*")</calculatedColumnFormula>
    </tableColumn>
    <tableColumn id="27" xr3:uid="{2566D018-8237-41EF-9997-552A7FE712EC}" name="Össz" totalsRowFunction="sum" dataDxfId="106" totalsRowDxfId="105">
      <calculatedColumnFormula>SUM(Táblázat1[[#This Row],[ÁJK]:[TTK]])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9F5893-DC32-4B8D-9F2E-B5EC7EA7D630}" name="Táblázat134" displayName="Táblázat134" ref="A1:L53" totalsRowShown="0" headerRowDxfId="104">
  <autoFilter ref="A1:L53" xr:uid="{D04A12CE-1654-413C-9A3D-306204CDBC77}"/>
  <tableColumns count="12">
    <tableColumn id="1" xr3:uid="{F6B92FD8-A037-4871-86D0-1A4079881303}" name="MTMT azonosító" totalsRowDxfId="103"/>
    <tableColumn id="2" xr3:uid="{2AC8973A-C9E5-4C7E-B71D-019758DC14FB}" name="Szerző(k)" totalsRowDxfId="102"/>
    <tableColumn id="4" xr3:uid="{E25B5390-98CC-48E1-86FB-1AF950385AF0}" name="Cím" totalsRowDxfId="101"/>
    <tableColumn id="3" xr3:uid="{6494A19C-B8A5-4F7A-8BD0-7E90181562D3}" name="Szerzők száma" totalsRowDxfId="100"/>
    <tableColumn id="5" xr3:uid="{C57A0E7B-97EA-4458-A09E-23FE13B6558D}" name="Legjobb SJR" totalsRowDxfId="99"/>
    <tableColumn id="28" xr3:uid="{5C0E1547-3501-47D0-BDFE-0348C6A6FE87}" name="IF" dataDxfId="97" totalsRowDxfId="98"/>
    <tableColumn id="30" xr3:uid="{307A78D1-EF83-4917-8A5D-29DB03873729}" name="FWCI" dataDxfId="95" totalsRowDxfId="96"/>
    <tableColumn id="6" xr3:uid="{83A4D64B-C92D-4692-BCBA-6A5F90B67944}" name="Megjelenés éve" totalsRowDxfId="94"/>
    <tableColumn id="7" xr3:uid="{6A0DC6E9-C2C3-4039-B18F-8549194A60E3}" name="Nyilvános idéző összesen" totalsRowDxfId="93"/>
    <tableColumn id="8" xr3:uid="{1AF82302-6D69-4B32-B680-94F0A10A8EF9}" name="Külső azonosítók - WoS" totalsRowDxfId="92" dataCellStyle="Normál 2"/>
    <tableColumn id="9" xr3:uid="{2B69F720-A411-49C9-BD60-729B0D28F58C}" name="Külső azonosítók - Scopus" totalsRowDxfId="91"/>
    <tableColumn id="10" xr3:uid="{4B877FB1-5CC6-4627-BC79-71096AEF9793}" name="Intézményhez csatolás (rendezhető)" totalsRow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B427AF-B467-4F69-9B5B-38484E3390D2}" name="Táblázat1345" displayName="Táblázat1345" ref="A1:L5" totalsRowShown="0" headerRowDxfId="89">
  <autoFilter ref="A1:L5" xr:uid="{D04A12CE-1654-413C-9A3D-306204CDBC77}"/>
  <tableColumns count="12">
    <tableColumn id="1" xr3:uid="{F52E870C-B7EB-499E-868B-50F9C381F3F6}" name="MTMT azonosító" totalsRowDxfId="88"/>
    <tableColumn id="2" xr3:uid="{9C759273-5F91-496A-A287-51C9F2019034}" name="Szerző(k)" totalsRowDxfId="87"/>
    <tableColumn id="4" xr3:uid="{17336B8C-3526-4FFE-8246-752CC7170769}" name="Cím" totalsRowDxfId="86"/>
    <tableColumn id="3" xr3:uid="{25F247BA-8A0B-441D-A5DF-5EB663C02624}" name="Szerzők száma" totalsRowDxfId="85"/>
    <tableColumn id="5" xr3:uid="{D6524155-8E4E-4D10-B367-A9ED0B827141}" name="Legjobb SJR" totalsRowDxfId="84"/>
    <tableColumn id="28" xr3:uid="{14055A1F-48BC-4147-80EE-4CB2FF33F426}" name="IF" dataDxfId="82" totalsRowDxfId="83"/>
    <tableColumn id="30" xr3:uid="{4A271EC2-E6CD-40D2-B583-59697C966BFF}" name="FWCI" dataDxfId="80" totalsRowDxfId="81"/>
    <tableColumn id="6" xr3:uid="{027AC817-AD77-4ACB-AA18-D447A2418A75}" name="Megjelenés éve" totalsRowDxfId="79"/>
    <tableColumn id="7" xr3:uid="{3ADC79BE-1059-4E77-ABCD-32B593DAEC2D}" name="Nyilvános idéző összesen" totalsRowDxfId="78"/>
    <tableColumn id="8" xr3:uid="{41966191-78D7-4C84-8F22-E0F0311E1B44}" name="Külső azonosítók - WoS" totalsRowDxfId="77" dataCellStyle="Normál 2"/>
    <tableColumn id="9" xr3:uid="{F521835A-479E-4FDC-A1DE-27A9E4F5BFAD}" name="Külső azonosítók - Scopus" totalsRowDxfId="76"/>
    <tableColumn id="10" xr3:uid="{E2F89532-22A4-406C-93E6-F6E8A184B3D3}" name="Intézményhez csatolás (rendezhető)" totalsRow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4E6A23-CD80-478F-9BA8-9E78955A342A}" name="Táblázat13456" displayName="Táblázat13456" ref="A1:L3" totalsRowShown="0" headerRowDxfId="74">
  <autoFilter ref="A1:L3" xr:uid="{D04A12CE-1654-413C-9A3D-306204CDBC77}"/>
  <tableColumns count="12">
    <tableColumn id="1" xr3:uid="{6A3510BB-408B-4FCE-BCDC-79C0BD3E8930}" name="MTMT azonosító" totalsRowDxfId="73"/>
    <tableColumn id="2" xr3:uid="{D68E4FB7-F0D7-4050-B7AC-5BA395C7C396}" name="Szerző(k)" totalsRowDxfId="72"/>
    <tableColumn id="4" xr3:uid="{9E59ABDD-CED8-44E8-9D0A-717024ACE071}" name="Cím" totalsRowDxfId="71"/>
    <tableColumn id="3" xr3:uid="{0AEC0B52-C8EF-46B7-996C-48FFF7AFC3ED}" name="Szerzők száma" totalsRowDxfId="70"/>
    <tableColumn id="5" xr3:uid="{977FEC26-0404-4917-9BAF-E40778FF3617}" name="Legjobb SJR" totalsRowDxfId="69"/>
    <tableColumn id="28" xr3:uid="{43FF767B-37DC-4E0D-ABE3-32573890B90C}" name="IF" dataDxfId="67" totalsRowDxfId="68"/>
    <tableColumn id="30" xr3:uid="{1E5F81DB-664A-46ED-99EE-8B81C51D0F86}" name="FWCI" dataDxfId="65" totalsRowDxfId="66"/>
    <tableColumn id="6" xr3:uid="{D7CD7591-7B1B-430C-9917-AD584CD289F8}" name="Megjelenés éve" totalsRowDxfId="64"/>
    <tableColumn id="7" xr3:uid="{7CE0CC77-93A7-4334-A52C-C1D8FA60472D}" name="Nyilvános idéző összesen" totalsRowDxfId="63"/>
    <tableColumn id="8" xr3:uid="{D45C82FC-A7F0-404F-9BD6-4B375CED2289}" name="Külső azonosítók - WoS" totalsRowDxfId="62" dataCellStyle="Normál 2"/>
    <tableColumn id="9" xr3:uid="{BD983577-43F9-49FD-9006-09B5540537D2}" name="Külső azonosítók - Scopus" totalsRowDxfId="61"/>
    <tableColumn id="10" xr3:uid="{04064A17-ABF2-4DE4-8283-9A3973CFE2CC}" name="Intézményhez csatolás (rendezhető)" totalsRowDxfId="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1C2A16-D7D4-4F28-838E-400DCF55CDA8}" name="Táblázat134567" displayName="Táblázat134567" ref="A1:L5" totalsRowShown="0" headerRowDxfId="59">
  <autoFilter ref="A1:L5" xr:uid="{D04A12CE-1654-413C-9A3D-306204CDBC77}"/>
  <tableColumns count="12">
    <tableColumn id="1" xr3:uid="{9E6F62E5-B1F7-4006-BF09-EF2564F4575B}" name="MTMT azonosító" totalsRowDxfId="58"/>
    <tableColumn id="2" xr3:uid="{D1EA72CF-28F3-4178-A6A8-2E8E62C0C607}" name="Szerző(k)" totalsRowDxfId="57"/>
    <tableColumn id="4" xr3:uid="{3AD02F37-3E43-4B3C-BAA0-7636C6421360}" name="Cím" totalsRowDxfId="56"/>
    <tableColumn id="3" xr3:uid="{D8D0DC3F-233C-43A2-8E41-77D5CB1ACD48}" name="Szerzők száma" totalsRowDxfId="55"/>
    <tableColumn id="5" xr3:uid="{76BA166F-08DF-4EB8-87BC-F431357DB327}" name="Legjobb SJR" totalsRowDxfId="54"/>
    <tableColumn id="28" xr3:uid="{ACF2D230-4851-470A-83FA-1B4FEA6A7839}" name="IF" dataDxfId="52" totalsRowDxfId="53"/>
    <tableColumn id="30" xr3:uid="{C3A57C9E-8C3D-4980-9BBA-0C855B29682A}" name="FWCI" dataDxfId="50" totalsRowDxfId="51"/>
    <tableColumn id="6" xr3:uid="{DB71E6F1-A464-4797-92C8-DE09FC05659B}" name="Megjelenés éve" totalsRowDxfId="49"/>
    <tableColumn id="7" xr3:uid="{7B7758A9-901C-43AB-B8C3-072D3180A36B}" name="Nyilvános idéző összesen" totalsRowDxfId="48"/>
    <tableColumn id="8" xr3:uid="{763CC2BB-6C02-472E-9323-A0EB6D1B4776}" name="Külső azonosítók - WoS" totalsRowDxfId="47" dataCellStyle="Normál 2"/>
    <tableColumn id="9" xr3:uid="{7CF590A4-7D3E-4580-BCAB-7A6874ED1B6E}" name="Külső azonosítók - Scopus" totalsRowDxfId="46"/>
    <tableColumn id="10" xr3:uid="{CB5A3297-9AEA-48EB-A557-01A2A8C79FD1}" name="Intézményhez csatolás (rendezhető)" totalsRow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DFE030-08C4-4C1B-9B5B-9EF9C5BA6BC8}" name="Táblázat13456789" displayName="Táblázat13456789" ref="A1:L2" totalsRowShown="0" headerRowDxfId="44">
  <autoFilter ref="A1:L2" xr:uid="{D04A12CE-1654-413C-9A3D-306204CDBC77}"/>
  <tableColumns count="12">
    <tableColumn id="1" xr3:uid="{5D6F42A1-F890-4E77-9E2D-17B031A8E5E6}" name="MTMT azonosító" totalsRowDxfId="43"/>
    <tableColumn id="2" xr3:uid="{E47AA2F5-29CC-4859-90DE-0044DB2C0C4E}" name="Szerző(k)" totalsRowDxfId="42"/>
    <tableColumn id="4" xr3:uid="{989A5097-D591-4873-B0CC-53517083E43C}" name="Cím" totalsRowDxfId="41"/>
    <tableColumn id="3" xr3:uid="{0439A87A-9A8C-4C1C-A259-2AF3CD98843D}" name="Szerzők száma" totalsRowDxfId="40"/>
    <tableColumn id="5" xr3:uid="{370E470D-D1C6-4847-93C9-1B5841C12A36}" name="Legjobb SJR" totalsRowDxfId="39"/>
    <tableColumn id="28" xr3:uid="{90127ADB-4961-4C7D-A864-26DCECC5D5E9}" name="IF" dataDxfId="37" totalsRowDxfId="38"/>
    <tableColumn id="30" xr3:uid="{13B81384-144D-4694-837C-4B1BB06066A4}" name="FWCI" dataDxfId="35" totalsRowDxfId="36"/>
    <tableColumn id="6" xr3:uid="{B3E1C190-A9B7-480C-939C-897D9CC9827C}" name="Megjelenés éve" totalsRowDxfId="34"/>
    <tableColumn id="7" xr3:uid="{6760B455-F864-4969-8E05-E792E17AD92D}" name="Nyilvános idéző összesen" totalsRowDxfId="33"/>
    <tableColumn id="8" xr3:uid="{0A69E301-CE44-4FF3-A25F-855C1C098A93}" name="Külső azonosítók - WoS" totalsRowDxfId="32" dataCellStyle="Normál 2"/>
    <tableColumn id="9" xr3:uid="{27125EED-6D51-4C45-B295-2D53B8383DD7}" name="Külső azonosítók - Scopus" totalsRowDxfId="31"/>
    <tableColumn id="10" xr3:uid="{0B57EC42-FDE8-4B72-8F6D-FF5C1413DD0B}" name="Intézményhez csatolás (rendezhető)" totalsRowDxfId="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91559F-9825-416B-8E7A-D0F98B02474E}" name="Táblázat1345678910" displayName="Táblázat1345678910" ref="A1:L4" totalsRowShown="0" headerRowDxfId="29">
  <autoFilter ref="A1:L4" xr:uid="{D04A12CE-1654-413C-9A3D-306204CDBC77}"/>
  <tableColumns count="12">
    <tableColumn id="1" xr3:uid="{B8385E43-FADF-40B7-BDC8-CA3A7CAD30E4}" name="MTMT azonosító" totalsRowDxfId="28"/>
    <tableColumn id="2" xr3:uid="{EEA12B3C-6BF9-4B98-B41B-FABA55E24E92}" name="Szerző(k)" totalsRowDxfId="27"/>
    <tableColumn id="4" xr3:uid="{9A5CAA63-6990-4BF2-9287-72E12E88B27C}" name="Cím" totalsRowDxfId="26"/>
    <tableColumn id="3" xr3:uid="{AC116E32-8A19-40C7-BDC8-B20705D34661}" name="Szerzők száma" totalsRowDxfId="25"/>
    <tableColumn id="5" xr3:uid="{05F630CC-36C4-4EE1-8F18-FC46A9DB09E8}" name="Legjobb SJR" totalsRowDxfId="24"/>
    <tableColumn id="28" xr3:uid="{9CE399DF-0A87-428B-83E2-2B31C5907DF3}" name="IF" dataDxfId="22" totalsRowDxfId="23"/>
    <tableColumn id="30" xr3:uid="{D2A74360-CD2C-4B12-B2A8-9228A8DF0BE6}" name="FWCI" dataDxfId="20" totalsRowDxfId="21"/>
    <tableColumn id="6" xr3:uid="{5B967FEC-DDAC-4A13-9C58-A69A8FC12E3C}" name="Megjelenés éve" totalsRowDxfId="19"/>
    <tableColumn id="7" xr3:uid="{0E7AD93D-D7A2-46D0-8438-AC904026CB44}" name="Nyilvános idéző összesen" totalsRowDxfId="18"/>
    <tableColumn id="8" xr3:uid="{B5DFA3FF-1841-4922-8E1B-45EFB14FE1DD}" name="Külső azonosítók - WoS" totalsRowDxfId="17" dataCellStyle="Normál 2"/>
    <tableColumn id="9" xr3:uid="{DA661783-F7C8-477A-8AE4-7D6F60AC1CA8}" name="Külső azonosítók - Scopus" totalsRowDxfId="16"/>
    <tableColumn id="10" xr3:uid="{DEC9BE4F-AD81-4126-919E-9A2587D5FA6F}" name="Intézményhez csatolás (rendezhető)" totalsRowDxfId="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7809B5-1629-492E-8CD0-631F7366AEC4}" name="Táblázat13456789101112" displayName="Táblázat13456789101112" ref="A1:L13" totalsRowShown="0" headerRowDxfId="14">
  <autoFilter ref="A1:L13" xr:uid="{D04A12CE-1654-413C-9A3D-306204CDBC77}"/>
  <tableColumns count="12">
    <tableColumn id="1" xr3:uid="{06A4AB19-B59B-47C8-9000-877B122AA76B}" name="MTMT azonosító" totalsRowDxfId="13"/>
    <tableColumn id="2" xr3:uid="{27BE227D-8F7B-4DF7-A5B2-219AC9978FD9}" name="Szerző(k)" totalsRowDxfId="12"/>
    <tableColumn id="4" xr3:uid="{59D32523-3329-4392-B26B-4EBB814B8926}" name="Cím" totalsRowDxfId="11"/>
    <tableColumn id="3" xr3:uid="{D03A4CEA-B068-4C9C-8331-58A34AEB572F}" name="Szerzők száma" totalsRowDxfId="10"/>
    <tableColumn id="5" xr3:uid="{DBB3D8DE-AAAF-4846-B272-30D889191CF6}" name="Legjobb SJR" totalsRowDxfId="9"/>
    <tableColumn id="28" xr3:uid="{9F201556-C6B8-4E59-90B4-693CAD37EA7B}" name="IF" dataDxfId="7" totalsRowDxfId="8"/>
    <tableColumn id="30" xr3:uid="{20874188-6A28-4E00-B091-3969AFCF2E60}" name="FWCI" dataDxfId="5" totalsRowDxfId="6"/>
    <tableColumn id="6" xr3:uid="{3488B00E-953E-4331-81FB-D80B2224B810}" name="Megjelenés éve" totalsRowDxfId="4"/>
    <tableColumn id="7" xr3:uid="{3176AA2C-6A52-4819-93DA-49172767ADC6}" name="Nyilvános idéző összesen" totalsRowDxfId="3"/>
    <tableColumn id="8" xr3:uid="{3F3830E7-4FE1-4ED9-A0B1-FC1784F25688}" name="Külső azonosítók - WoS" totalsRowDxfId="2" dataCellStyle="Normál 2"/>
    <tableColumn id="9" xr3:uid="{7F7BD72A-C8A0-48C6-A731-DD050488C2E4}" name="Külső azonosítók - Scopus" totalsRowDxfId="1"/>
    <tableColumn id="10" xr3:uid="{F941BC07-B13D-46C6-942A-996E89D4A853}" name="Intézményhez csatolás (rendezhető)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4561-52C8-4E24-8653-C43F0F37C199}">
  <dimension ref="A1:W84"/>
  <sheetViews>
    <sheetView tabSelected="1"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4" width="9.140625" style="1" customWidth="1"/>
    <col min="15" max="24" width="9.140625" style="1"/>
    <col min="25" max="25" width="11.7109375" style="1" bestFit="1" customWidth="1"/>
    <col min="26" max="16384" width="9.140625" style="1"/>
  </cols>
  <sheetData>
    <row r="1" spans="1:23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  <c r="W1" s="2" t="s">
        <v>69</v>
      </c>
    </row>
    <row r="2" spans="1:23" x14ac:dyDescent="0.25">
      <c r="A2" s="1">
        <v>34478121</v>
      </c>
      <c r="B2" s="1" t="s">
        <v>90</v>
      </c>
      <c r="C2" s="1" t="s">
        <v>91</v>
      </c>
      <c r="D2" s="1">
        <v>9</v>
      </c>
      <c r="E2" s="1" t="s">
        <v>92</v>
      </c>
      <c r="F2" s="1">
        <v>2.7</v>
      </c>
      <c r="G2" s="1">
        <v>4.63</v>
      </c>
      <c r="H2" s="1">
        <v>2024</v>
      </c>
      <c r="I2" s="1">
        <v>13</v>
      </c>
      <c r="J2" s="1" t="s">
        <v>93</v>
      </c>
      <c r="K2" s="1" t="s">
        <v>94</v>
      </c>
      <c r="L2" s="1" t="s">
        <v>95</v>
      </c>
      <c r="M2" s="1">
        <f>COUNTIF(Táblázat1[[#This Row],[Intézményhez csatolás (rendezhető)]],"*PTE / ÁJK*")</f>
        <v>0</v>
      </c>
      <c r="N2" s="1">
        <f>COUNTIF(Táblázat1[[#This Row],[Intézményhez csatolás (rendezhető)]],"*PTE / ÁOK*")</f>
        <v>0</v>
      </c>
      <c r="O2" s="1">
        <f>COUNTIF(Táblázat1[[#This Row],[Intézményhez csatolás (rendezhető)]],"*PTE / BTK*")</f>
        <v>0</v>
      </c>
      <c r="P2" s="1">
        <f>COUNTIF(Táblázat1[[#This Row],[Intézményhez csatolás (rendezhető)]],"*PTE / ETK*")</f>
        <v>1</v>
      </c>
      <c r="Q2" s="1">
        <f>COUNTIF(Táblázat1[[#This Row],[Intézményhez csatolás (rendezhető)]],"*PTE / GYTK*")</f>
        <v>0</v>
      </c>
      <c r="R2" s="1">
        <f>COUNTIF(Táblázat1[[#This Row],[Intézményhez csatolás (rendezhető)]],"*PTE / KPVK*")</f>
        <v>0</v>
      </c>
      <c r="S2" s="1">
        <f>COUNTIF(Táblázat1[[#This Row],[Intézményhez csatolás (rendezhető)]],"*PTE / KTK*")</f>
        <v>0</v>
      </c>
      <c r="T2" s="1">
        <f>COUNTIF(Táblázat1[[#This Row],[Intézményhez csatolás (rendezhető)]],"*PTE / MIK*")</f>
        <v>0</v>
      </c>
      <c r="U2" s="1">
        <f>COUNTIF(Táblázat1[[#This Row],[Intézményhez csatolás (rendezhető)]],"*PTE / MK*")</f>
        <v>0</v>
      </c>
      <c r="V2" s="1">
        <f>COUNTIF(Táblázat1[[#This Row],[Intézményhez csatolás (rendezhető)]],"*PTE / TTK*")</f>
        <v>0</v>
      </c>
      <c r="W2" s="1">
        <f>SUM(Táblázat1[[#This Row],[ÁJK]:[TTK]])</f>
        <v>1</v>
      </c>
    </row>
    <row r="3" spans="1:23" x14ac:dyDescent="0.25">
      <c r="A3" s="1">
        <v>34501793</v>
      </c>
      <c r="B3" s="1" t="s">
        <v>104</v>
      </c>
      <c r="C3" s="1" t="s">
        <v>105</v>
      </c>
      <c r="D3" s="1">
        <v>10</v>
      </c>
      <c r="E3" s="1" t="s">
        <v>86</v>
      </c>
      <c r="F3" s="1">
        <v>3.9</v>
      </c>
      <c r="G3" s="1">
        <v>4.04</v>
      </c>
      <c r="H3" s="1">
        <v>2024</v>
      </c>
      <c r="I3" s="1">
        <v>10</v>
      </c>
      <c r="J3" s="1" t="s">
        <v>106</v>
      </c>
      <c r="K3" s="1" t="s">
        <v>107</v>
      </c>
      <c r="L3" s="1" t="s">
        <v>108</v>
      </c>
      <c r="M3" s="1">
        <f>COUNTIF(Táblázat1[[#This Row],[Intézményhez csatolás (rendezhető)]],"*PTE / ÁJK*")</f>
        <v>0</v>
      </c>
      <c r="N3" s="1">
        <f>COUNTIF(Táblázat1[[#This Row],[Intézményhez csatolás (rendezhető)]],"*PTE / ÁOK*")</f>
        <v>1</v>
      </c>
      <c r="O3" s="1">
        <f>COUNTIF(Táblázat1[[#This Row],[Intézményhez csatolás (rendezhető)]],"*PTE / BTK*")</f>
        <v>0</v>
      </c>
      <c r="P3" s="1">
        <f>COUNTIF(Táblázat1[[#This Row],[Intézményhez csatolás (rendezhető)]],"*PTE / ETK*")</f>
        <v>0</v>
      </c>
      <c r="Q3" s="1">
        <f>COUNTIF(Táblázat1[[#This Row],[Intézményhez csatolás (rendezhető)]],"*PTE / GYTK*")</f>
        <v>0</v>
      </c>
      <c r="R3" s="1">
        <f>COUNTIF(Táblázat1[[#This Row],[Intézményhez csatolás (rendezhető)]],"*PTE / KPVK*")</f>
        <v>0</v>
      </c>
      <c r="S3" s="1">
        <f>COUNTIF(Táblázat1[[#This Row],[Intézményhez csatolás (rendezhető)]],"*PTE / KTK*")</f>
        <v>0</v>
      </c>
      <c r="T3" s="1">
        <f>COUNTIF(Táblázat1[[#This Row],[Intézményhez csatolás (rendezhető)]],"*PTE / MIK*")</f>
        <v>0</v>
      </c>
      <c r="U3" s="1">
        <f>COUNTIF(Táblázat1[[#This Row],[Intézményhez csatolás (rendezhető)]],"*PTE / MK*")</f>
        <v>0</v>
      </c>
      <c r="V3" s="1">
        <f>COUNTIF(Táblázat1[[#This Row],[Intézményhez csatolás (rendezhető)]],"*PTE / TTK*")</f>
        <v>0</v>
      </c>
      <c r="W3" s="1">
        <f>SUM(Táblázat1[[#This Row],[ÁJK]:[TTK]])</f>
        <v>1</v>
      </c>
    </row>
    <row r="4" spans="1:23" x14ac:dyDescent="0.25">
      <c r="A4" s="1">
        <v>34540521</v>
      </c>
      <c r="B4" s="1" t="s">
        <v>126</v>
      </c>
      <c r="C4" s="1" t="s">
        <v>29</v>
      </c>
      <c r="D4" s="1">
        <v>31</v>
      </c>
      <c r="E4" s="1" t="s">
        <v>71</v>
      </c>
      <c r="F4" s="1">
        <v>3</v>
      </c>
      <c r="G4" s="1">
        <v>4.83</v>
      </c>
      <c r="H4" s="1">
        <v>2024</v>
      </c>
      <c r="I4" s="1">
        <v>9</v>
      </c>
      <c r="J4" s="1" t="s">
        <v>127</v>
      </c>
      <c r="K4" s="1" t="s">
        <v>128</v>
      </c>
      <c r="L4" s="1" t="s">
        <v>129</v>
      </c>
      <c r="M4" s="1">
        <f>COUNTIF(Táblázat1[[#This Row],[Intézményhez csatolás (rendezhető)]],"*PTE / ÁJK*")</f>
        <v>0</v>
      </c>
      <c r="N4" s="1">
        <f>COUNTIF(Táblázat1[[#This Row],[Intézményhez csatolás (rendezhető)]],"*PTE / ÁOK*")</f>
        <v>0</v>
      </c>
      <c r="O4" s="1">
        <f>COUNTIF(Táblázat1[[#This Row],[Intézményhez csatolás (rendezhető)]],"*PTE / BTK*")</f>
        <v>0</v>
      </c>
      <c r="P4" s="1">
        <f>COUNTIF(Táblázat1[[#This Row],[Intézményhez csatolás (rendezhető)]],"*PTE / ETK*")</f>
        <v>0</v>
      </c>
      <c r="Q4" s="1">
        <f>COUNTIF(Táblázat1[[#This Row],[Intézményhez csatolás (rendezhető)]],"*PTE / GYTK*")</f>
        <v>0</v>
      </c>
      <c r="R4" s="1">
        <f>COUNTIF(Táblázat1[[#This Row],[Intézményhez csatolás (rendezhető)]],"*PTE / KPVK*")</f>
        <v>0</v>
      </c>
      <c r="S4" s="1">
        <f>COUNTIF(Táblázat1[[#This Row],[Intézményhez csatolás (rendezhető)]],"*PTE / KTK*")</f>
        <v>0</v>
      </c>
      <c r="T4" s="1">
        <f>COUNTIF(Táblázat1[[#This Row],[Intézményhez csatolás (rendezhető)]],"*PTE / MIK*")</f>
        <v>0</v>
      </c>
      <c r="U4" s="1">
        <f>COUNTIF(Táblázat1[[#This Row],[Intézményhez csatolás (rendezhető)]],"*PTE / MK*")</f>
        <v>0</v>
      </c>
      <c r="V4" s="1">
        <f>COUNTIF(Táblázat1[[#This Row],[Intézményhez csatolás (rendezhető)]],"*PTE / TTK*")</f>
        <v>1</v>
      </c>
      <c r="W4" s="1">
        <f>SUM(Táblázat1[[#This Row],[ÁJK]:[TTK]])</f>
        <v>1</v>
      </c>
    </row>
    <row r="5" spans="1:23" x14ac:dyDescent="0.25">
      <c r="A5" s="1">
        <v>34498800</v>
      </c>
      <c r="B5" s="1" t="s">
        <v>100</v>
      </c>
      <c r="C5" s="1" t="s">
        <v>35</v>
      </c>
      <c r="D5" s="1">
        <v>12</v>
      </c>
      <c r="E5" s="1" t="s">
        <v>71</v>
      </c>
      <c r="F5" s="1">
        <v>8.6999999999999993</v>
      </c>
      <c r="G5" s="1">
        <v>4.78</v>
      </c>
      <c r="H5" s="1">
        <v>2024</v>
      </c>
      <c r="I5" s="1">
        <v>7</v>
      </c>
      <c r="J5" s="1" t="s">
        <v>101</v>
      </c>
      <c r="K5" s="1" t="s">
        <v>102</v>
      </c>
      <c r="L5" s="1" t="s">
        <v>103</v>
      </c>
      <c r="M5" s="1">
        <f>COUNTIF(Táblázat1[[#This Row],[Intézményhez csatolás (rendezhető)]],"*PTE / ÁJK*")</f>
        <v>0</v>
      </c>
      <c r="N5" s="1">
        <f>COUNTIF(Táblázat1[[#This Row],[Intézményhez csatolás (rendezhető)]],"*PTE / ÁOK*")</f>
        <v>1</v>
      </c>
      <c r="O5" s="1">
        <f>COUNTIF(Táblázat1[[#This Row],[Intézményhez csatolás (rendezhető)]],"*PTE / BTK*")</f>
        <v>0</v>
      </c>
      <c r="P5" s="1">
        <f>COUNTIF(Táblázat1[[#This Row],[Intézményhez csatolás (rendezhető)]],"*PTE / ETK*")</f>
        <v>0</v>
      </c>
      <c r="Q5" s="1">
        <f>COUNTIF(Táblázat1[[#This Row],[Intézményhez csatolás (rendezhető)]],"*PTE / GYTK*")</f>
        <v>0</v>
      </c>
      <c r="R5" s="1">
        <f>COUNTIF(Táblázat1[[#This Row],[Intézményhez csatolás (rendezhető)]],"*PTE / KPVK*")</f>
        <v>0</v>
      </c>
      <c r="S5" s="1">
        <f>COUNTIF(Táblázat1[[#This Row],[Intézményhez csatolás (rendezhető)]],"*PTE / KTK*")</f>
        <v>0</v>
      </c>
      <c r="T5" s="1">
        <f>COUNTIF(Táblázat1[[#This Row],[Intézményhez csatolás (rendezhető)]],"*PTE / MIK*")</f>
        <v>0</v>
      </c>
      <c r="U5" s="1">
        <f>COUNTIF(Táblázat1[[#This Row],[Intézményhez csatolás (rendezhető)]],"*PTE / MK*")</f>
        <v>0</v>
      </c>
      <c r="V5" s="1">
        <f>COUNTIF(Táblázat1[[#This Row],[Intézményhez csatolás (rendezhető)]],"*PTE / TTK*")</f>
        <v>0</v>
      </c>
      <c r="W5" s="1">
        <f>SUM(Táblázat1[[#This Row],[ÁJK]:[TTK]])</f>
        <v>1</v>
      </c>
    </row>
    <row r="6" spans="1:23" x14ac:dyDescent="0.25">
      <c r="A6" s="1">
        <v>34532941</v>
      </c>
      <c r="B6" s="1" t="s">
        <v>122</v>
      </c>
      <c r="C6" s="1" t="s">
        <v>39</v>
      </c>
      <c r="D6" s="1">
        <v>10</v>
      </c>
      <c r="E6" s="1" t="s">
        <v>71</v>
      </c>
      <c r="F6" s="1">
        <v>4.5999999999999996</v>
      </c>
      <c r="G6" s="1">
        <v>2.61</v>
      </c>
      <c r="H6" s="1">
        <v>2024</v>
      </c>
      <c r="I6" s="1">
        <v>6</v>
      </c>
      <c r="J6" s="1" t="s">
        <v>123</v>
      </c>
      <c r="K6" s="1" t="s">
        <v>124</v>
      </c>
      <c r="L6" s="1" t="s">
        <v>125</v>
      </c>
      <c r="M6" s="1">
        <f>COUNTIF(Táblázat1[[#This Row],[Intézményhez csatolás (rendezhető)]],"*PTE / ÁJK*")</f>
        <v>0</v>
      </c>
      <c r="N6" s="1">
        <f>COUNTIF(Táblázat1[[#This Row],[Intézményhez csatolás (rendezhető)]],"*PTE / ÁOK*")</f>
        <v>1</v>
      </c>
      <c r="O6" s="1">
        <f>COUNTIF(Táblázat1[[#This Row],[Intézményhez csatolás (rendezhető)]],"*PTE / BTK*")</f>
        <v>0</v>
      </c>
      <c r="P6" s="1">
        <f>COUNTIF(Táblázat1[[#This Row],[Intézményhez csatolás (rendezhető)]],"*PTE / ETK*")</f>
        <v>0</v>
      </c>
      <c r="Q6" s="1">
        <f>COUNTIF(Táblázat1[[#This Row],[Intézményhez csatolás (rendezhető)]],"*PTE / GYTK*")</f>
        <v>0</v>
      </c>
      <c r="R6" s="1">
        <f>COUNTIF(Táblázat1[[#This Row],[Intézményhez csatolás (rendezhető)]],"*PTE / KPVK*")</f>
        <v>0</v>
      </c>
      <c r="S6" s="1">
        <f>COUNTIF(Táblázat1[[#This Row],[Intézményhez csatolás (rendezhető)]],"*PTE / KTK*")</f>
        <v>0</v>
      </c>
      <c r="T6" s="1">
        <f>COUNTIF(Táblázat1[[#This Row],[Intézményhez csatolás (rendezhető)]],"*PTE / MIK*")</f>
        <v>0</v>
      </c>
      <c r="U6" s="1">
        <f>COUNTIF(Táblázat1[[#This Row],[Intézményhez csatolás (rendezhető)]],"*PTE / MK*")</f>
        <v>0</v>
      </c>
      <c r="V6" s="1">
        <f>COUNTIF(Táblázat1[[#This Row],[Intézményhez csatolás (rendezhető)]],"*PTE / TTK*")</f>
        <v>0</v>
      </c>
      <c r="W6" s="1">
        <f>SUM(Táblázat1[[#This Row],[ÁJK]:[TTK]])</f>
        <v>1</v>
      </c>
    </row>
    <row r="7" spans="1:23" x14ac:dyDescent="0.25">
      <c r="A7" s="1">
        <v>34524121</v>
      </c>
      <c r="B7" s="1" t="s">
        <v>113</v>
      </c>
      <c r="C7" s="1" t="s">
        <v>3</v>
      </c>
      <c r="D7" s="1">
        <v>4</v>
      </c>
      <c r="E7" s="1" t="s">
        <v>86</v>
      </c>
      <c r="F7" s="1">
        <v>3.6</v>
      </c>
      <c r="G7" s="1">
        <v>5.16</v>
      </c>
      <c r="H7" s="1">
        <v>2024</v>
      </c>
      <c r="I7" s="1">
        <v>13</v>
      </c>
      <c r="J7" s="1" t="s">
        <v>114</v>
      </c>
      <c r="K7" s="1" t="s">
        <v>115</v>
      </c>
      <c r="L7" s="1" t="s">
        <v>116</v>
      </c>
      <c r="M7" s="1">
        <f>COUNTIF(Táblázat1[[#This Row],[Intézményhez csatolás (rendezhető)]],"*PTE / ÁJK*")</f>
        <v>0</v>
      </c>
      <c r="N7" s="1">
        <f>COUNTIF(Táblázat1[[#This Row],[Intézményhez csatolás (rendezhető)]],"*PTE / ÁOK*")</f>
        <v>0</v>
      </c>
      <c r="O7" s="1">
        <f>COUNTIF(Táblázat1[[#This Row],[Intézményhez csatolás (rendezhető)]],"*PTE / BTK*")</f>
        <v>0</v>
      </c>
      <c r="P7" s="1">
        <f>COUNTIF(Táblázat1[[#This Row],[Intézményhez csatolás (rendezhető)]],"*PTE / ETK*")</f>
        <v>0</v>
      </c>
      <c r="Q7" s="1">
        <f>COUNTIF(Táblázat1[[#This Row],[Intézményhez csatolás (rendezhető)]],"*PTE / GYTK*")</f>
        <v>0</v>
      </c>
      <c r="R7" s="1">
        <f>COUNTIF(Táblázat1[[#This Row],[Intézményhez csatolás (rendezhető)]],"*PTE / KPVK*")</f>
        <v>0</v>
      </c>
      <c r="S7" s="1">
        <f>COUNTIF(Táblázat1[[#This Row],[Intézményhez csatolás (rendezhető)]],"*PTE / KTK*")</f>
        <v>0</v>
      </c>
      <c r="T7" s="1">
        <f>COUNTIF(Táblázat1[[#This Row],[Intézményhez csatolás (rendezhető)]],"*PTE / MIK*")</f>
        <v>0</v>
      </c>
      <c r="U7" s="1">
        <f>COUNTIF(Táblázat1[[#This Row],[Intézményhez csatolás (rendezhető)]],"*PTE / MK*")</f>
        <v>0</v>
      </c>
      <c r="V7" s="1">
        <f>COUNTIF(Táblázat1[[#This Row],[Intézményhez csatolás (rendezhető)]],"*PTE / TTK*")</f>
        <v>0</v>
      </c>
      <c r="W7" s="1">
        <f>SUM(Táblázat1[[#This Row],[ÁJK]:[TTK]])</f>
        <v>0</v>
      </c>
    </row>
    <row r="8" spans="1:23" x14ac:dyDescent="0.25">
      <c r="A8" s="1">
        <v>34561494</v>
      </c>
      <c r="B8" s="1" t="s">
        <v>141</v>
      </c>
      <c r="C8" s="1" t="s">
        <v>142</v>
      </c>
      <c r="D8" s="1">
        <v>19</v>
      </c>
      <c r="E8" s="1" t="s">
        <v>71</v>
      </c>
      <c r="F8" s="1">
        <v>3.9</v>
      </c>
      <c r="G8" s="1">
        <v>15.61</v>
      </c>
      <c r="H8" s="1">
        <v>2024</v>
      </c>
      <c r="I8" s="1">
        <v>21</v>
      </c>
      <c r="J8" s="1" t="s">
        <v>143</v>
      </c>
      <c r="K8" s="1" t="s">
        <v>144</v>
      </c>
      <c r="L8" s="1" t="s">
        <v>145</v>
      </c>
      <c r="M8" s="1">
        <f>COUNTIF(Táblázat1[[#This Row],[Intézményhez csatolás (rendezhető)]],"*PTE / ÁJK*")</f>
        <v>0</v>
      </c>
      <c r="N8" s="1">
        <f>COUNTIF(Táblázat1[[#This Row],[Intézményhez csatolás (rendezhető)]],"*PTE / ÁOK*")</f>
        <v>1</v>
      </c>
      <c r="O8" s="1">
        <f>COUNTIF(Táblázat1[[#This Row],[Intézményhez csatolás (rendezhető)]],"*PTE / BTK*")</f>
        <v>0</v>
      </c>
      <c r="P8" s="1">
        <f>COUNTIF(Táblázat1[[#This Row],[Intézményhez csatolás (rendezhető)]],"*PTE / ETK*")</f>
        <v>0</v>
      </c>
      <c r="Q8" s="1">
        <f>COUNTIF(Táblázat1[[#This Row],[Intézményhez csatolás (rendezhető)]],"*PTE / GYTK*")</f>
        <v>0</v>
      </c>
      <c r="R8" s="1">
        <f>COUNTIF(Táblázat1[[#This Row],[Intézményhez csatolás (rendezhető)]],"*PTE / KPVK*")</f>
        <v>0</v>
      </c>
      <c r="S8" s="1">
        <f>COUNTIF(Táblázat1[[#This Row],[Intézményhez csatolás (rendezhető)]],"*PTE / KTK*")</f>
        <v>0</v>
      </c>
      <c r="T8" s="1">
        <f>COUNTIF(Táblázat1[[#This Row],[Intézményhez csatolás (rendezhető)]],"*PTE / MIK*")</f>
        <v>0</v>
      </c>
      <c r="U8" s="1">
        <f>COUNTIF(Táblázat1[[#This Row],[Intézményhez csatolás (rendezhető)]],"*PTE / MK*")</f>
        <v>0</v>
      </c>
      <c r="V8" s="1">
        <f>COUNTIF(Táblázat1[[#This Row],[Intézményhez csatolás (rendezhető)]],"*PTE / TTK*")</f>
        <v>0</v>
      </c>
      <c r="W8" s="1">
        <f>SUM(Táblázat1[[#This Row],[ÁJK]:[TTK]])</f>
        <v>1</v>
      </c>
    </row>
    <row r="9" spans="1:23" x14ac:dyDescent="0.25">
      <c r="A9" s="1">
        <v>34529023</v>
      </c>
      <c r="B9" s="1" t="s">
        <v>117</v>
      </c>
      <c r="C9" s="1" t="s">
        <v>118</v>
      </c>
      <c r="D9" s="1">
        <v>2</v>
      </c>
      <c r="E9" s="1" t="s">
        <v>86</v>
      </c>
      <c r="F9" s="1">
        <v>3.6</v>
      </c>
      <c r="G9" s="1">
        <v>1.78</v>
      </c>
      <c r="H9" s="1">
        <v>2024</v>
      </c>
      <c r="I9" s="1">
        <v>10</v>
      </c>
      <c r="J9" s="1" t="s">
        <v>119</v>
      </c>
      <c r="K9" s="1" t="s">
        <v>120</v>
      </c>
      <c r="L9" s="1" t="s">
        <v>121</v>
      </c>
      <c r="M9" s="1">
        <f>COUNTIF(Táblázat1[[#This Row],[Intézményhez csatolás (rendezhető)]],"*PTE / ÁJK*")</f>
        <v>0</v>
      </c>
      <c r="N9" s="1">
        <f>COUNTIF(Táblázat1[[#This Row],[Intézményhez csatolás (rendezhető)]],"*PTE / ÁOK*")</f>
        <v>0</v>
      </c>
      <c r="O9" s="1">
        <f>COUNTIF(Táblázat1[[#This Row],[Intézményhez csatolás (rendezhető)]],"*PTE / BTK*")</f>
        <v>1</v>
      </c>
      <c r="P9" s="1">
        <f>COUNTIF(Táblázat1[[#This Row],[Intézményhez csatolás (rendezhető)]],"*PTE / ETK*")</f>
        <v>0</v>
      </c>
      <c r="Q9" s="1">
        <f>COUNTIF(Táblázat1[[#This Row],[Intézményhez csatolás (rendezhető)]],"*PTE / GYTK*")</f>
        <v>0</v>
      </c>
      <c r="R9" s="1">
        <f>COUNTIF(Táblázat1[[#This Row],[Intézményhez csatolás (rendezhető)]],"*PTE / KPVK*")</f>
        <v>0</v>
      </c>
      <c r="S9" s="1">
        <f>COUNTIF(Táblázat1[[#This Row],[Intézményhez csatolás (rendezhető)]],"*PTE / KTK*")</f>
        <v>0</v>
      </c>
      <c r="T9" s="1">
        <f>COUNTIF(Táblázat1[[#This Row],[Intézményhez csatolás (rendezhető)]],"*PTE / MIK*")</f>
        <v>0</v>
      </c>
      <c r="U9" s="1">
        <f>COUNTIF(Táblázat1[[#This Row],[Intézményhez csatolás (rendezhető)]],"*PTE / MK*")</f>
        <v>0</v>
      </c>
      <c r="V9" s="1">
        <f>COUNTIF(Táblázat1[[#This Row],[Intézményhez csatolás (rendezhető)]],"*PTE / TTK*")</f>
        <v>0</v>
      </c>
      <c r="W9" s="1">
        <f>SUM(Táblázat1[[#This Row],[ÁJK]:[TTK]])</f>
        <v>1</v>
      </c>
    </row>
    <row r="10" spans="1:23" x14ac:dyDescent="0.25">
      <c r="A10" s="1">
        <v>34477399</v>
      </c>
      <c r="B10" s="1" t="s">
        <v>84</v>
      </c>
      <c r="C10" s="1" t="s">
        <v>85</v>
      </c>
      <c r="D10" s="1">
        <v>11</v>
      </c>
      <c r="E10" s="1" t="s">
        <v>86</v>
      </c>
      <c r="F10" s="1">
        <v>3.8</v>
      </c>
      <c r="G10" s="1">
        <v>3.23</v>
      </c>
      <c r="H10" s="1">
        <v>2024</v>
      </c>
      <c r="I10" s="1">
        <v>4</v>
      </c>
      <c r="J10" s="1" t="s">
        <v>87</v>
      </c>
      <c r="K10" s="1" t="s">
        <v>88</v>
      </c>
      <c r="L10" s="1" t="s">
        <v>89</v>
      </c>
      <c r="M10" s="1">
        <f>COUNTIF(Táblázat1[[#This Row],[Intézményhez csatolás (rendezhető)]],"*PTE / ÁJK*")</f>
        <v>0</v>
      </c>
      <c r="N10" s="1">
        <f>COUNTIF(Táblázat1[[#This Row],[Intézményhez csatolás (rendezhető)]],"*PTE / ÁOK*")</f>
        <v>1</v>
      </c>
      <c r="O10" s="1">
        <f>COUNTIF(Táblázat1[[#This Row],[Intézményhez csatolás (rendezhető)]],"*PTE / BTK*")</f>
        <v>0</v>
      </c>
      <c r="P10" s="1">
        <f>COUNTIF(Táblázat1[[#This Row],[Intézményhez csatolás (rendezhető)]],"*PTE / ETK*")</f>
        <v>0</v>
      </c>
      <c r="Q10" s="1">
        <f>COUNTIF(Táblázat1[[#This Row],[Intézményhez csatolás (rendezhető)]],"*PTE / GYTK*")</f>
        <v>0</v>
      </c>
      <c r="R10" s="1">
        <f>COUNTIF(Táblázat1[[#This Row],[Intézményhez csatolás (rendezhető)]],"*PTE / KPVK*")</f>
        <v>0</v>
      </c>
      <c r="S10" s="1">
        <f>COUNTIF(Táblázat1[[#This Row],[Intézményhez csatolás (rendezhető)]],"*PTE / KTK*")</f>
        <v>0</v>
      </c>
      <c r="T10" s="1">
        <f>COUNTIF(Táblázat1[[#This Row],[Intézményhez csatolás (rendezhető)]],"*PTE / MIK*")</f>
        <v>0</v>
      </c>
      <c r="U10" s="1">
        <f>COUNTIF(Táblázat1[[#This Row],[Intézményhez csatolás (rendezhető)]],"*PTE / MK*")</f>
        <v>0</v>
      </c>
      <c r="V10" s="1">
        <f>COUNTIF(Táblázat1[[#This Row],[Intézményhez csatolás (rendezhető)]],"*PTE / TTK*")</f>
        <v>0</v>
      </c>
      <c r="W10" s="1">
        <f>SUM(Táblázat1[[#This Row],[ÁJK]:[TTK]])</f>
        <v>1</v>
      </c>
    </row>
    <row r="11" spans="1:23" x14ac:dyDescent="0.25">
      <c r="A11" s="1">
        <v>35790405</v>
      </c>
      <c r="B11" s="1" t="s">
        <v>425</v>
      </c>
      <c r="C11" s="1" t="s">
        <v>30</v>
      </c>
      <c r="D11" s="1">
        <v>13</v>
      </c>
      <c r="E11" s="1" t="s">
        <v>86</v>
      </c>
      <c r="F11" s="1">
        <v>4.2</v>
      </c>
      <c r="G11" s="1">
        <v>3.3</v>
      </c>
      <c r="H11" s="1">
        <v>2024</v>
      </c>
      <c r="I11" s="1">
        <v>5</v>
      </c>
      <c r="J11" s="1" t="s">
        <v>426</v>
      </c>
      <c r="K11" s="1" t="s">
        <v>427</v>
      </c>
      <c r="L11" s="1" t="s">
        <v>428</v>
      </c>
      <c r="M11" s="1">
        <f>COUNTIF(Táblázat1[[#This Row],[Intézményhez csatolás (rendezhető)]],"*PTE / ÁJK*")</f>
        <v>0</v>
      </c>
      <c r="N11" s="1">
        <f>COUNTIF(Táblázat1[[#This Row],[Intézményhez csatolás (rendezhető)]],"*PTE / ÁOK*")</f>
        <v>1</v>
      </c>
      <c r="O11" s="1">
        <f>COUNTIF(Táblázat1[[#This Row],[Intézményhez csatolás (rendezhető)]],"*PTE / BTK*")</f>
        <v>0</v>
      </c>
      <c r="P11" s="1">
        <f>COUNTIF(Táblázat1[[#This Row],[Intézményhez csatolás (rendezhető)]],"*PTE / ETK*")</f>
        <v>0</v>
      </c>
      <c r="Q11" s="1">
        <f>COUNTIF(Táblázat1[[#This Row],[Intézményhez csatolás (rendezhető)]],"*PTE / GYTK*")</f>
        <v>0</v>
      </c>
      <c r="R11" s="1">
        <f>COUNTIF(Táblázat1[[#This Row],[Intézményhez csatolás (rendezhető)]],"*PTE / KPVK*")</f>
        <v>0</v>
      </c>
      <c r="S11" s="1">
        <f>COUNTIF(Táblázat1[[#This Row],[Intézményhez csatolás (rendezhető)]],"*PTE / KTK*")</f>
        <v>0</v>
      </c>
      <c r="T11" s="1">
        <f>COUNTIF(Táblázat1[[#This Row],[Intézményhez csatolás (rendezhető)]],"*PTE / MIK*")</f>
        <v>0</v>
      </c>
      <c r="U11" s="1">
        <f>COUNTIF(Táblázat1[[#This Row],[Intézményhez csatolás (rendezhető)]],"*PTE / MK*")</f>
        <v>0</v>
      </c>
      <c r="V11" s="1">
        <f>COUNTIF(Táblázat1[[#This Row],[Intézményhez csatolás (rendezhető)]],"*PTE / TTK*")</f>
        <v>0</v>
      </c>
      <c r="W11" s="1">
        <f>SUM(Táblázat1[[#This Row],[ÁJK]:[TTK]])</f>
        <v>1</v>
      </c>
    </row>
    <row r="12" spans="1:23" x14ac:dyDescent="0.25">
      <c r="A12" s="1">
        <v>34611048</v>
      </c>
      <c r="B12" s="1" t="s">
        <v>150</v>
      </c>
      <c r="C12" s="1" t="s">
        <v>27</v>
      </c>
      <c r="D12" s="1">
        <v>8</v>
      </c>
      <c r="E12" s="1" t="s">
        <v>86</v>
      </c>
      <c r="F12" s="1">
        <v>0</v>
      </c>
      <c r="G12" s="1">
        <v>3.23</v>
      </c>
      <c r="H12" s="1">
        <v>2024</v>
      </c>
      <c r="I12" s="1">
        <v>18</v>
      </c>
      <c r="J12" s="1" t="s">
        <v>151</v>
      </c>
      <c r="K12" s="1" t="s">
        <v>152</v>
      </c>
      <c r="L12" s="1" t="s">
        <v>153</v>
      </c>
      <c r="M12" s="1">
        <f>COUNTIF(Táblázat1[[#This Row],[Intézményhez csatolás (rendezhető)]],"*PTE / ÁJK*")</f>
        <v>0</v>
      </c>
      <c r="N12" s="1">
        <f>COUNTIF(Táblázat1[[#This Row],[Intézményhez csatolás (rendezhető)]],"*PTE / ÁOK*")</f>
        <v>0</v>
      </c>
      <c r="O12" s="1">
        <f>COUNTIF(Táblázat1[[#This Row],[Intézményhez csatolás (rendezhető)]],"*PTE / BTK*")</f>
        <v>0</v>
      </c>
      <c r="P12" s="1">
        <f>COUNTIF(Táblázat1[[#This Row],[Intézményhez csatolás (rendezhető)]],"*PTE / ETK*")</f>
        <v>0</v>
      </c>
      <c r="Q12" s="1">
        <f>COUNTIF(Táblázat1[[#This Row],[Intézményhez csatolás (rendezhető)]],"*PTE / GYTK*")</f>
        <v>0</v>
      </c>
      <c r="R12" s="1">
        <f>COUNTIF(Táblázat1[[#This Row],[Intézményhez csatolás (rendezhető)]],"*PTE / KPVK*")</f>
        <v>0</v>
      </c>
      <c r="S12" s="1">
        <f>COUNTIF(Táblázat1[[#This Row],[Intézményhez csatolás (rendezhető)]],"*PTE / KTK*")</f>
        <v>0</v>
      </c>
      <c r="T12" s="1">
        <f>COUNTIF(Táblázat1[[#This Row],[Intézményhez csatolás (rendezhető)]],"*PTE / MIK*")</f>
        <v>1</v>
      </c>
      <c r="U12" s="1">
        <f>COUNTIF(Táblázat1[[#This Row],[Intézményhez csatolás (rendezhető)]],"*PTE / MK*")</f>
        <v>0</v>
      </c>
      <c r="V12" s="1">
        <f>COUNTIF(Táblázat1[[#This Row],[Intézményhez csatolás (rendezhető)]],"*PTE / TTK*")</f>
        <v>1</v>
      </c>
      <c r="W12" s="1">
        <f>SUM(Táblázat1[[#This Row],[ÁJK]:[TTK]])</f>
        <v>2</v>
      </c>
    </row>
    <row r="13" spans="1:23" x14ac:dyDescent="0.25">
      <c r="A13" s="1">
        <v>34684367</v>
      </c>
      <c r="B13" s="1" t="s">
        <v>158</v>
      </c>
      <c r="C13" s="1" t="s">
        <v>159</v>
      </c>
      <c r="D13" s="1">
        <v>3</v>
      </c>
      <c r="E13" s="1" t="s">
        <v>86</v>
      </c>
      <c r="F13" s="1">
        <v>3.6</v>
      </c>
      <c r="G13" s="1">
        <v>4.04</v>
      </c>
      <c r="H13" s="1">
        <v>2024</v>
      </c>
      <c r="I13" s="1">
        <v>13</v>
      </c>
      <c r="J13" s="1" t="s">
        <v>160</v>
      </c>
      <c r="K13" s="1" t="s">
        <v>161</v>
      </c>
      <c r="L13" s="1" t="s">
        <v>162</v>
      </c>
      <c r="M13" s="1">
        <f>COUNTIF(Táblázat1[[#This Row],[Intézményhez csatolás (rendezhető)]],"*PTE / ÁJK*")</f>
        <v>0</v>
      </c>
      <c r="N13" s="1">
        <f>COUNTIF(Táblázat1[[#This Row],[Intézményhez csatolás (rendezhető)]],"*PTE / ÁOK*")</f>
        <v>0</v>
      </c>
      <c r="O13" s="1">
        <f>COUNTIF(Táblázat1[[#This Row],[Intézményhez csatolás (rendezhető)]],"*PTE / BTK*")</f>
        <v>0</v>
      </c>
      <c r="P13" s="1">
        <f>COUNTIF(Táblázat1[[#This Row],[Intézményhez csatolás (rendezhető)]],"*PTE / ETK*")</f>
        <v>0</v>
      </c>
      <c r="Q13" s="1">
        <f>COUNTIF(Táblázat1[[#This Row],[Intézményhez csatolás (rendezhető)]],"*PTE / GYTK*")</f>
        <v>0</v>
      </c>
      <c r="R13" s="1">
        <f>COUNTIF(Táblázat1[[#This Row],[Intézményhez csatolás (rendezhető)]],"*PTE / KPVK*")</f>
        <v>0</v>
      </c>
      <c r="S13" s="1">
        <f>COUNTIF(Táblázat1[[#This Row],[Intézményhez csatolás (rendezhető)]],"*PTE / KTK*")</f>
        <v>1</v>
      </c>
      <c r="T13" s="1">
        <f>COUNTIF(Táblázat1[[#This Row],[Intézményhez csatolás (rendezhető)]],"*PTE / MIK*")</f>
        <v>0</v>
      </c>
      <c r="U13" s="1">
        <f>COUNTIF(Táblázat1[[#This Row],[Intézményhez csatolás (rendezhető)]],"*PTE / MK*")</f>
        <v>0</v>
      </c>
      <c r="V13" s="1">
        <f>COUNTIF(Táblázat1[[#This Row],[Intézményhez csatolás (rendezhető)]],"*PTE / TTK*")</f>
        <v>0</v>
      </c>
      <c r="W13" s="1">
        <f>SUM(Táblázat1[[#This Row],[ÁJK]:[TTK]])</f>
        <v>1</v>
      </c>
    </row>
    <row r="14" spans="1:23" x14ac:dyDescent="0.25">
      <c r="A14" s="1">
        <v>34557141</v>
      </c>
      <c r="B14" s="1" t="s">
        <v>133</v>
      </c>
      <c r="C14" s="1" t="s">
        <v>10</v>
      </c>
      <c r="D14" s="1">
        <v>2</v>
      </c>
      <c r="E14" s="1" t="s">
        <v>71</v>
      </c>
      <c r="F14" s="1">
        <v>5.5</v>
      </c>
      <c r="G14" s="1">
        <v>2.79</v>
      </c>
      <c r="H14" s="1">
        <v>2024</v>
      </c>
      <c r="I14" s="1">
        <v>15</v>
      </c>
      <c r="J14" s="1" t="s">
        <v>134</v>
      </c>
      <c r="K14" s="1" t="s">
        <v>135</v>
      </c>
      <c r="L14" s="1" t="s">
        <v>136</v>
      </c>
      <c r="M14" s="1">
        <f>COUNTIF(Táblázat1[[#This Row],[Intézményhez csatolás (rendezhető)]],"*PTE / ÁJK*")</f>
        <v>0</v>
      </c>
      <c r="N14" s="1">
        <f>COUNTIF(Táblázat1[[#This Row],[Intézményhez csatolás (rendezhető)]],"*PTE / ÁOK*")</f>
        <v>0</v>
      </c>
      <c r="O14" s="1">
        <f>COUNTIF(Táblázat1[[#This Row],[Intézményhez csatolás (rendezhető)]],"*PTE / BTK*")</f>
        <v>0</v>
      </c>
      <c r="P14" s="1">
        <f>COUNTIF(Táblázat1[[#This Row],[Intézményhez csatolás (rendezhető)]],"*PTE / ETK*")</f>
        <v>0</v>
      </c>
      <c r="Q14" s="1">
        <f>COUNTIF(Táblázat1[[#This Row],[Intézményhez csatolás (rendezhető)]],"*PTE / GYTK*")</f>
        <v>0</v>
      </c>
      <c r="R14" s="1">
        <f>COUNTIF(Táblázat1[[#This Row],[Intézményhez csatolás (rendezhető)]],"*PTE / KPVK*")</f>
        <v>0</v>
      </c>
      <c r="S14" s="1">
        <f>COUNTIF(Táblázat1[[#This Row],[Intézményhez csatolás (rendezhető)]],"*PTE / KTK*")</f>
        <v>0</v>
      </c>
      <c r="T14" s="1">
        <f>COUNTIF(Táblázat1[[#This Row],[Intézményhez csatolás (rendezhető)]],"*PTE / MIK*")</f>
        <v>0</v>
      </c>
      <c r="U14" s="1">
        <f>COUNTIF(Táblázat1[[#This Row],[Intézményhez csatolás (rendezhető)]],"*PTE / MK*")</f>
        <v>0</v>
      </c>
      <c r="V14" s="1">
        <f>COUNTIF(Táblázat1[[#This Row],[Intézményhez csatolás (rendezhető)]],"*PTE / TTK*")</f>
        <v>0</v>
      </c>
      <c r="W14" s="1">
        <f>SUM(Táblázat1[[#This Row],[ÁJK]:[TTK]])</f>
        <v>0</v>
      </c>
    </row>
    <row r="15" spans="1:23" x14ac:dyDescent="0.25">
      <c r="A15" s="1">
        <v>34717724</v>
      </c>
      <c r="B15" s="1" t="s">
        <v>172</v>
      </c>
      <c r="C15" s="1" t="s">
        <v>173</v>
      </c>
      <c r="D15" s="1">
        <v>12</v>
      </c>
      <c r="E15" s="1" t="s">
        <v>86</v>
      </c>
      <c r="F15" s="1">
        <v>4.2</v>
      </c>
      <c r="G15" s="1">
        <v>4.09</v>
      </c>
      <c r="H15" s="1">
        <v>2024</v>
      </c>
      <c r="I15" s="1">
        <v>19</v>
      </c>
      <c r="J15" s="1" t="s">
        <v>174</v>
      </c>
      <c r="K15" s="1" t="s">
        <v>175</v>
      </c>
      <c r="L15" s="1" t="s">
        <v>176</v>
      </c>
      <c r="M15" s="1">
        <f>COUNTIF(Táblázat1[[#This Row],[Intézményhez csatolás (rendezhető)]],"*PTE / ÁJK*")</f>
        <v>0</v>
      </c>
      <c r="N15" s="1">
        <f>COUNTIF(Táblázat1[[#This Row],[Intézményhez csatolás (rendezhető)]],"*PTE / ÁOK*")</f>
        <v>1</v>
      </c>
      <c r="O15" s="1">
        <f>COUNTIF(Táblázat1[[#This Row],[Intézményhez csatolás (rendezhető)]],"*PTE / BTK*")</f>
        <v>0</v>
      </c>
      <c r="P15" s="1">
        <f>COUNTIF(Táblázat1[[#This Row],[Intézményhez csatolás (rendezhető)]],"*PTE / ETK*")</f>
        <v>0</v>
      </c>
      <c r="Q15" s="1">
        <f>COUNTIF(Táblázat1[[#This Row],[Intézményhez csatolás (rendezhető)]],"*PTE / GYTK*")</f>
        <v>0</v>
      </c>
      <c r="R15" s="1">
        <f>COUNTIF(Táblázat1[[#This Row],[Intézményhez csatolás (rendezhető)]],"*PTE / KPVK*")</f>
        <v>0</v>
      </c>
      <c r="S15" s="1">
        <f>COUNTIF(Táblázat1[[#This Row],[Intézményhez csatolás (rendezhető)]],"*PTE / KTK*")</f>
        <v>0</v>
      </c>
      <c r="T15" s="1">
        <f>COUNTIF(Táblázat1[[#This Row],[Intézményhez csatolás (rendezhető)]],"*PTE / MIK*")</f>
        <v>0</v>
      </c>
      <c r="U15" s="1">
        <f>COUNTIF(Táblázat1[[#This Row],[Intézményhez csatolás (rendezhető)]],"*PTE / MK*")</f>
        <v>0</v>
      </c>
      <c r="V15" s="1">
        <f>COUNTIF(Táblázat1[[#This Row],[Intézményhez csatolás (rendezhető)]],"*PTE / TTK*")</f>
        <v>0</v>
      </c>
      <c r="W15" s="1">
        <f>SUM(Táblázat1[[#This Row],[ÁJK]:[TTK]])</f>
        <v>1</v>
      </c>
    </row>
    <row r="16" spans="1:23" x14ac:dyDescent="0.25">
      <c r="A16" s="1">
        <v>34725858</v>
      </c>
      <c r="B16" s="1" t="s">
        <v>177</v>
      </c>
      <c r="C16" s="1" t="s">
        <v>178</v>
      </c>
      <c r="D16" s="1">
        <v>15</v>
      </c>
      <c r="E16" s="1" t="s">
        <v>92</v>
      </c>
      <c r="F16" s="1">
        <v>1.7</v>
      </c>
      <c r="G16" s="1">
        <v>3.5</v>
      </c>
      <c r="H16" s="1">
        <v>2024</v>
      </c>
      <c r="I16" s="1">
        <v>6</v>
      </c>
      <c r="J16" s="1" t="s">
        <v>179</v>
      </c>
      <c r="K16" s="1" t="s">
        <v>180</v>
      </c>
      <c r="L16" s="1" t="s">
        <v>181</v>
      </c>
      <c r="M16" s="1">
        <f>COUNTIF(Táblázat1[[#This Row],[Intézményhez csatolás (rendezhető)]],"*PTE / ÁJK*")</f>
        <v>0</v>
      </c>
      <c r="N16" s="1">
        <f>COUNTIF(Táblázat1[[#This Row],[Intézményhez csatolás (rendezhető)]],"*PTE / ÁOK*")</f>
        <v>1</v>
      </c>
      <c r="O16" s="1">
        <f>COUNTIF(Táblázat1[[#This Row],[Intézményhez csatolás (rendezhető)]],"*PTE / BTK*")</f>
        <v>0</v>
      </c>
      <c r="P16" s="1">
        <f>COUNTIF(Táblázat1[[#This Row],[Intézményhez csatolás (rendezhető)]],"*PTE / ETK*")</f>
        <v>0</v>
      </c>
      <c r="Q16" s="1">
        <f>COUNTIF(Táblázat1[[#This Row],[Intézményhez csatolás (rendezhető)]],"*PTE / GYTK*")</f>
        <v>0</v>
      </c>
      <c r="R16" s="1">
        <f>COUNTIF(Táblázat1[[#This Row],[Intézményhez csatolás (rendezhető)]],"*PTE / KPVK*")</f>
        <v>0</v>
      </c>
      <c r="S16" s="1">
        <f>COUNTIF(Táblázat1[[#This Row],[Intézményhez csatolás (rendezhető)]],"*PTE / KTK*")</f>
        <v>0</v>
      </c>
      <c r="T16" s="1">
        <f>COUNTIF(Táblázat1[[#This Row],[Intézményhez csatolás (rendezhető)]],"*PTE / MIK*")</f>
        <v>0</v>
      </c>
      <c r="U16" s="1">
        <f>COUNTIF(Táblázat1[[#This Row],[Intézményhez csatolás (rendezhető)]],"*PTE / MK*")</f>
        <v>0</v>
      </c>
      <c r="V16" s="1">
        <f>COUNTIF(Táblázat1[[#This Row],[Intézményhez csatolás (rendezhető)]],"*PTE / TTK*")</f>
        <v>0</v>
      </c>
      <c r="W16" s="1">
        <f>SUM(Táblázat1[[#This Row],[ÁJK]:[TTK]])</f>
        <v>1</v>
      </c>
    </row>
    <row r="17" spans="1:23" x14ac:dyDescent="0.25">
      <c r="A17" s="1">
        <v>34756498</v>
      </c>
      <c r="B17" s="1" t="s">
        <v>208</v>
      </c>
      <c r="C17" s="1" t="s">
        <v>45</v>
      </c>
      <c r="D17" s="1">
        <v>11</v>
      </c>
      <c r="E17" s="1" t="s">
        <v>71</v>
      </c>
      <c r="F17" s="1">
        <v>5.6</v>
      </c>
      <c r="G17" s="1">
        <v>1.38</v>
      </c>
      <c r="H17" s="1">
        <v>2024</v>
      </c>
      <c r="I17" s="1">
        <v>2</v>
      </c>
      <c r="J17" s="1" t="s">
        <v>209</v>
      </c>
      <c r="K17" s="1" t="s">
        <v>210</v>
      </c>
      <c r="L17" s="1" t="s">
        <v>211</v>
      </c>
      <c r="M17" s="1">
        <f>COUNTIF(Táblázat1[[#This Row],[Intézményhez csatolás (rendezhető)]],"*PTE / ÁJK*")</f>
        <v>0</v>
      </c>
      <c r="N17" s="1">
        <f>COUNTIF(Táblázat1[[#This Row],[Intézményhez csatolás (rendezhető)]],"*PTE / ÁOK*")</f>
        <v>1</v>
      </c>
      <c r="O17" s="1">
        <f>COUNTIF(Táblázat1[[#This Row],[Intézményhez csatolás (rendezhető)]],"*PTE / BTK*")</f>
        <v>0</v>
      </c>
      <c r="P17" s="1">
        <f>COUNTIF(Táblázat1[[#This Row],[Intézményhez csatolás (rendezhető)]],"*PTE / ETK*")</f>
        <v>0</v>
      </c>
      <c r="Q17" s="1">
        <f>COUNTIF(Táblázat1[[#This Row],[Intézményhez csatolás (rendezhető)]],"*PTE / GYTK*")</f>
        <v>0</v>
      </c>
      <c r="R17" s="1">
        <f>COUNTIF(Táblázat1[[#This Row],[Intézményhez csatolás (rendezhető)]],"*PTE / KPVK*")</f>
        <v>0</v>
      </c>
      <c r="S17" s="1">
        <f>COUNTIF(Táblázat1[[#This Row],[Intézményhez csatolás (rendezhető)]],"*PTE / KTK*")</f>
        <v>0</v>
      </c>
      <c r="T17" s="1">
        <f>COUNTIF(Táblázat1[[#This Row],[Intézményhez csatolás (rendezhető)]],"*PTE / MIK*")</f>
        <v>0</v>
      </c>
      <c r="U17" s="1">
        <f>COUNTIF(Táblázat1[[#This Row],[Intézményhez csatolás (rendezhető)]],"*PTE / MK*")</f>
        <v>0</v>
      </c>
      <c r="V17" s="1">
        <f>COUNTIF(Táblázat1[[#This Row],[Intézményhez csatolás (rendezhető)]],"*PTE / TTK*")</f>
        <v>0</v>
      </c>
      <c r="W17" s="1">
        <f>SUM(Táblázat1[[#This Row],[ÁJK]:[TTK]])</f>
        <v>1</v>
      </c>
    </row>
    <row r="18" spans="1:23" x14ac:dyDescent="0.25">
      <c r="A18" s="1">
        <v>34335470</v>
      </c>
      <c r="B18" s="1" t="s">
        <v>79</v>
      </c>
      <c r="C18" s="1" t="s">
        <v>80</v>
      </c>
      <c r="D18" s="1">
        <v>61</v>
      </c>
      <c r="E18" s="1" t="s">
        <v>71</v>
      </c>
      <c r="F18" s="1">
        <v>3.6</v>
      </c>
      <c r="G18" s="1">
        <v>2.73</v>
      </c>
      <c r="H18" s="1">
        <v>2024</v>
      </c>
      <c r="I18" s="1">
        <v>7</v>
      </c>
      <c r="J18" s="1" t="s">
        <v>81</v>
      </c>
      <c r="K18" s="1" t="s">
        <v>82</v>
      </c>
      <c r="L18" s="1" t="s">
        <v>83</v>
      </c>
      <c r="M18" s="1">
        <f>COUNTIF(Táblázat1[[#This Row],[Intézményhez csatolás (rendezhető)]],"*PTE / ÁJK*")</f>
        <v>0</v>
      </c>
      <c r="N18" s="1">
        <f>COUNTIF(Táblázat1[[#This Row],[Intézményhez csatolás (rendezhető)]],"*PTE / ÁOK*")</f>
        <v>1</v>
      </c>
      <c r="O18" s="1">
        <f>COUNTIF(Táblázat1[[#This Row],[Intézményhez csatolás (rendezhető)]],"*PTE / BTK*")</f>
        <v>0</v>
      </c>
      <c r="P18" s="1">
        <f>COUNTIF(Táblázat1[[#This Row],[Intézményhez csatolás (rendezhető)]],"*PTE / ETK*")</f>
        <v>0</v>
      </c>
      <c r="Q18" s="1">
        <f>COUNTIF(Táblázat1[[#This Row],[Intézményhez csatolás (rendezhető)]],"*PTE / GYTK*")</f>
        <v>0</v>
      </c>
      <c r="R18" s="1">
        <f>COUNTIF(Táblázat1[[#This Row],[Intézményhez csatolás (rendezhető)]],"*PTE / KPVK*")</f>
        <v>0</v>
      </c>
      <c r="S18" s="1">
        <f>COUNTIF(Táblázat1[[#This Row],[Intézményhez csatolás (rendezhető)]],"*PTE / KTK*")</f>
        <v>0</v>
      </c>
      <c r="T18" s="1">
        <f>COUNTIF(Táblázat1[[#This Row],[Intézményhez csatolás (rendezhető)]],"*PTE / MIK*")</f>
        <v>0</v>
      </c>
      <c r="U18" s="1">
        <f>COUNTIF(Táblázat1[[#This Row],[Intézményhez csatolás (rendezhető)]],"*PTE / MK*")</f>
        <v>0</v>
      </c>
      <c r="V18" s="1">
        <f>COUNTIF(Táblázat1[[#This Row],[Intézményhez csatolás (rendezhető)]],"*PTE / TTK*")</f>
        <v>0</v>
      </c>
      <c r="W18" s="1">
        <f>SUM(Táblázat1[[#This Row],[ÁJK]:[TTK]])</f>
        <v>1</v>
      </c>
    </row>
    <row r="19" spans="1:23" x14ac:dyDescent="0.25">
      <c r="A19" s="1">
        <v>34729561</v>
      </c>
      <c r="B19" s="1" t="s">
        <v>186</v>
      </c>
      <c r="C19" s="1" t="s">
        <v>187</v>
      </c>
      <c r="D19" s="1">
        <v>15</v>
      </c>
      <c r="E19" s="1" t="s">
        <v>71</v>
      </c>
      <c r="F19" s="1">
        <v>5.0999999999999996</v>
      </c>
      <c r="G19" s="1">
        <v>4.21</v>
      </c>
      <c r="H19" s="1">
        <v>2024</v>
      </c>
      <c r="I19" s="1">
        <v>15</v>
      </c>
      <c r="J19" s="1" t="s">
        <v>188</v>
      </c>
      <c r="K19" s="1" t="s">
        <v>189</v>
      </c>
      <c r="L19" s="1" t="s">
        <v>190</v>
      </c>
      <c r="M19" s="1">
        <f>COUNTIF(Táblázat1[[#This Row],[Intézményhez csatolás (rendezhető)]],"*PTE / ÁJK*")</f>
        <v>0</v>
      </c>
      <c r="N19" s="1">
        <f>COUNTIF(Táblázat1[[#This Row],[Intézményhez csatolás (rendezhető)]],"*PTE / ÁOK*")</f>
        <v>1</v>
      </c>
      <c r="O19" s="1">
        <f>COUNTIF(Táblázat1[[#This Row],[Intézményhez csatolás (rendezhető)]],"*PTE / BTK*")</f>
        <v>0</v>
      </c>
      <c r="P19" s="1">
        <f>COUNTIF(Táblázat1[[#This Row],[Intézményhez csatolás (rendezhető)]],"*PTE / ETK*")</f>
        <v>0</v>
      </c>
      <c r="Q19" s="1">
        <f>COUNTIF(Táblázat1[[#This Row],[Intézményhez csatolás (rendezhető)]],"*PTE / GYTK*")</f>
        <v>0</v>
      </c>
      <c r="R19" s="1">
        <f>COUNTIF(Táblázat1[[#This Row],[Intézményhez csatolás (rendezhető)]],"*PTE / KPVK*")</f>
        <v>0</v>
      </c>
      <c r="S19" s="1">
        <f>COUNTIF(Táblázat1[[#This Row],[Intézményhez csatolás (rendezhető)]],"*PTE / KTK*")</f>
        <v>0</v>
      </c>
      <c r="T19" s="1">
        <f>COUNTIF(Táblázat1[[#This Row],[Intézményhez csatolás (rendezhető)]],"*PTE / MIK*")</f>
        <v>0</v>
      </c>
      <c r="U19" s="1">
        <f>COUNTIF(Táblázat1[[#This Row],[Intézményhez csatolás (rendezhető)]],"*PTE / MK*")</f>
        <v>0</v>
      </c>
      <c r="V19" s="1">
        <f>COUNTIF(Táblázat1[[#This Row],[Intézményhez csatolás (rendezhető)]],"*PTE / TTK*")</f>
        <v>0</v>
      </c>
      <c r="W19" s="1">
        <f>SUM(Táblázat1[[#This Row],[ÁJK]:[TTK]])</f>
        <v>1</v>
      </c>
    </row>
    <row r="20" spans="1:23" x14ac:dyDescent="0.25">
      <c r="A20" s="1">
        <v>34689825</v>
      </c>
      <c r="B20" s="1" t="s">
        <v>168</v>
      </c>
      <c r="C20" s="1" t="s">
        <v>41</v>
      </c>
      <c r="D20" s="1">
        <v>8</v>
      </c>
      <c r="E20" s="1" t="s">
        <v>86</v>
      </c>
      <c r="F20" s="1">
        <v>4.3</v>
      </c>
      <c r="G20" s="1">
        <v>2.97</v>
      </c>
      <c r="H20" s="1">
        <v>2024</v>
      </c>
      <c r="I20" s="1">
        <v>7</v>
      </c>
      <c r="J20" s="1" t="s">
        <v>169</v>
      </c>
      <c r="K20" s="1" t="s">
        <v>170</v>
      </c>
      <c r="L20" s="1" t="s">
        <v>171</v>
      </c>
      <c r="M20" s="1">
        <f>COUNTIF(Táblázat1[[#This Row],[Intézményhez csatolás (rendezhető)]],"*PTE / ÁJK*")</f>
        <v>0</v>
      </c>
      <c r="N20" s="1">
        <f>COUNTIF(Táblázat1[[#This Row],[Intézményhez csatolás (rendezhető)]],"*PTE / ÁOK*")</f>
        <v>1</v>
      </c>
      <c r="O20" s="1">
        <f>COUNTIF(Táblázat1[[#This Row],[Intézményhez csatolás (rendezhető)]],"*PTE / BTK*")</f>
        <v>0</v>
      </c>
      <c r="P20" s="1">
        <f>COUNTIF(Táblázat1[[#This Row],[Intézményhez csatolás (rendezhető)]],"*PTE / ETK*")</f>
        <v>0</v>
      </c>
      <c r="Q20" s="1">
        <f>COUNTIF(Táblázat1[[#This Row],[Intézményhez csatolás (rendezhető)]],"*PTE / GYTK*")</f>
        <v>0</v>
      </c>
      <c r="R20" s="1">
        <f>COUNTIF(Táblázat1[[#This Row],[Intézményhez csatolás (rendezhető)]],"*PTE / KPVK*")</f>
        <v>0</v>
      </c>
      <c r="S20" s="1">
        <f>COUNTIF(Táblázat1[[#This Row],[Intézményhez csatolás (rendezhető)]],"*PTE / KTK*")</f>
        <v>0</v>
      </c>
      <c r="T20" s="1">
        <f>COUNTIF(Táblázat1[[#This Row],[Intézményhez csatolás (rendezhető)]],"*PTE / MIK*")</f>
        <v>0</v>
      </c>
      <c r="U20" s="1">
        <f>COUNTIF(Táblázat1[[#This Row],[Intézményhez csatolás (rendezhető)]],"*PTE / MK*")</f>
        <v>0</v>
      </c>
      <c r="V20" s="1">
        <f>COUNTIF(Táblázat1[[#This Row],[Intézményhez csatolás (rendezhető)]],"*PTE / TTK*")</f>
        <v>1</v>
      </c>
      <c r="W20" s="1">
        <f>SUM(Táblázat1[[#This Row],[ÁJK]:[TTK]])</f>
        <v>2</v>
      </c>
    </row>
    <row r="21" spans="1:23" x14ac:dyDescent="0.25">
      <c r="A21" s="1">
        <v>34755225</v>
      </c>
      <c r="B21" s="1" t="s">
        <v>204</v>
      </c>
      <c r="C21" s="1" t="s">
        <v>44</v>
      </c>
      <c r="D21" s="1">
        <v>8</v>
      </c>
      <c r="E21" s="1" t="s">
        <v>86</v>
      </c>
      <c r="F21" s="1">
        <v>2.4</v>
      </c>
      <c r="G21" s="1">
        <v>1.7</v>
      </c>
      <c r="H21" s="1">
        <v>2024</v>
      </c>
      <c r="I21" s="1">
        <v>6</v>
      </c>
      <c r="J21" s="1" t="s">
        <v>205</v>
      </c>
      <c r="K21" s="1" t="s">
        <v>206</v>
      </c>
      <c r="L21" s="1" t="s">
        <v>207</v>
      </c>
      <c r="M21" s="1">
        <f>COUNTIF(Táblázat1[[#This Row],[Intézményhez csatolás (rendezhető)]],"*PTE / ÁJK*")</f>
        <v>0</v>
      </c>
      <c r="N21" s="1">
        <f>COUNTIF(Táblázat1[[#This Row],[Intézményhez csatolás (rendezhető)]],"*PTE / ÁOK*")</f>
        <v>0</v>
      </c>
      <c r="O21" s="1">
        <f>COUNTIF(Táblázat1[[#This Row],[Intézményhez csatolás (rendezhető)]],"*PTE / BTK*")</f>
        <v>0</v>
      </c>
      <c r="P21" s="1">
        <f>COUNTIF(Táblázat1[[#This Row],[Intézményhez csatolás (rendezhető)]],"*PTE / ETK*")</f>
        <v>0</v>
      </c>
      <c r="Q21" s="1">
        <f>COUNTIF(Táblázat1[[#This Row],[Intézményhez csatolás (rendezhető)]],"*PTE / GYTK*")</f>
        <v>0</v>
      </c>
      <c r="R21" s="1">
        <f>COUNTIF(Táblázat1[[#This Row],[Intézményhez csatolás (rendezhető)]],"*PTE / KPVK*")</f>
        <v>0</v>
      </c>
      <c r="S21" s="1">
        <f>COUNTIF(Táblázat1[[#This Row],[Intézményhez csatolás (rendezhető)]],"*PTE / KTK*")</f>
        <v>0</v>
      </c>
      <c r="T21" s="1">
        <f>COUNTIF(Táblázat1[[#This Row],[Intézményhez csatolás (rendezhető)]],"*PTE / MIK*")</f>
        <v>0</v>
      </c>
      <c r="U21" s="1">
        <f>COUNTIF(Táblázat1[[#This Row],[Intézményhez csatolás (rendezhető)]],"*PTE / MK*")</f>
        <v>0</v>
      </c>
      <c r="V21" s="1">
        <f>COUNTIF(Táblázat1[[#This Row],[Intézményhez csatolás (rendezhető)]],"*PTE / TTK*")</f>
        <v>0</v>
      </c>
      <c r="W21" s="1">
        <f>SUM(Táblázat1[[#This Row],[ÁJK]:[TTK]])</f>
        <v>0</v>
      </c>
    </row>
    <row r="22" spans="1:23" x14ac:dyDescent="0.25">
      <c r="A22" s="1">
        <v>34726580</v>
      </c>
      <c r="B22" s="1" t="s">
        <v>182</v>
      </c>
      <c r="C22" s="1" t="s">
        <v>37</v>
      </c>
      <c r="D22" s="1">
        <v>7</v>
      </c>
      <c r="E22" s="1" t="s">
        <v>86</v>
      </c>
      <c r="F22" s="1">
        <v>3.9</v>
      </c>
      <c r="G22" s="1">
        <v>1.78</v>
      </c>
      <c r="H22" s="1">
        <v>2024</v>
      </c>
      <c r="I22" s="1">
        <v>7</v>
      </c>
      <c r="J22" s="1" t="s">
        <v>183</v>
      </c>
      <c r="K22" s="1" t="s">
        <v>184</v>
      </c>
      <c r="L22" s="1" t="s">
        <v>185</v>
      </c>
      <c r="M22" s="1">
        <f>COUNTIF(Táblázat1[[#This Row],[Intézményhez csatolás (rendezhető)]],"*PTE / ÁJK*")</f>
        <v>0</v>
      </c>
      <c r="N22" s="1">
        <f>COUNTIF(Táblázat1[[#This Row],[Intézményhez csatolás (rendezhető)]],"*PTE / ÁOK*")</f>
        <v>0</v>
      </c>
      <c r="O22" s="1">
        <f>COUNTIF(Táblázat1[[#This Row],[Intézményhez csatolás (rendezhető)]],"*PTE / BTK*")</f>
        <v>1</v>
      </c>
      <c r="P22" s="1">
        <f>COUNTIF(Táblázat1[[#This Row],[Intézményhez csatolás (rendezhető)]],"*PTE / ETK*")</f>
        <v>0</v>
      </c>
      <c r="Q22" s="1">
        <f>COUNTIF(Táblázat1[[#This Row],[Intézményhez csatolás (rendezhető)]],"*PTE / GYTK*")</f>
        <v>0</v>
      </c>
      <c r="R22" s="1">
        <f>COUNTIF(Táblázat1[[#This Row],[Intézményhez csatolás (rendezhető)]],"*PTE / KPVK*")</f>
        <v>0</v>
      </c>
      <c r="S22" s="1">
        <f>COUNTIF(Táblázat1[[#This Row],[Intézményhez csatolás (rendezhető)]],"*PTE / KTK*")</f>
        <v>0</v>
      </c>
      <c r="T22" s="1">
        <f>COUNTIF(Táblázat1[[#This Row],[Intézményhez csatolás (rendezhető)]],"*PTE / MIK*")</f>
        <v>0</v>
      </c>
      <c r="U22" s="1">
        <f>COUNTIF(Táblázat1[[#This Row],[Intézményhez csatolás (rendezhető)]],"*PTE / MK*")</f>
        <v>0</v>
      </c>
      <c r="V22" s="1">
        <f>COUNTIF(Táblázat1[[#This Row],[Intézményhez csatolás (rendezhető)]],"*PTE / TTK*")</f>
        <v>0</v>
      </c>
      <c r="W22" s="1">
        <f>SUM(Táblázat1[[#This Row],[ÁJK]:[TTK]])</f>
        <v>1</v>
      </c>
    </row>
    <row r="23" spans="1:23" x14ac:dyDescent="0.25">
      <c r="A23" s="1">
        <v>34521154</v>
      </c>
      <c r="B23" s="1" t="s">
        <v>109</v>
      </c>
      <c r="C23" s="1" t="s">
        <v>17</v>
      </c>
      <c r="D23" s="1">
        <v>92</v>
      </c>
      <c r="E23" s="1" t="s">
        <v>71</v>
      </c>
      <c r="F23" s="1">
        <v>5.8</v>
      </c>
      <c r="G23" s="1">
        <v>14.49</v>
      </c>
      <c r="H23" s="1">
        <v>2024</v>
      </c>
      <c r="I23" s="1">
        <v>27</v>
      </c>
      <c r="J23" s="1" t="s">
        <v>110</v>
      </c>
      <c r="K23" s="1" t="s">
        <v>111</v>
      </c>
      <c r="L23" s="1" t="s">
        <v>112</v>
      </c>
      <c r="M23" s="1">
        <f>COUNTIF(Táblázat1[[#This Row],[Intézményhez csatolás (rendezhető)]],"*PTE / ÁJK*")</f>
        <v>0</v>
      </c>
      <c r="N23" s="1">
        <f>COUNTIF(Táblázat1[[#This Row],[Intézményhez csatolás (rendezhető)]],"*PTE / ÁOK*")</f>
        <v>1</v>
      </c>
      <c r="O23" s="1">
        <f>COUNTIF(Táblázat1[[#This Row],[Intézményhez csatolás (rendezhető)]],"*PTE / BTK*")</f>
        <v>0</v>
      </c>
      <c r="P23" s="1">
        <f>COUNTIF(Táblázat1[[#This Row],[Intézményhez csatolás (rendezhető)]],"*PTE / ETK*")</f>
        <v>0</v>
      </c>
      <c r="Q23" s="1">
        <f>COUNTIF(Táblázat1[[#This Row],[Intézményhez csatolás (rendezhető)]],"*PTE / GYTK*")</f>
        <v>0</v>
      </c>
      <c r="R23" s="1">
        <f>COUNTIF(Táblázat1[[#This Row],[Intézményhez csatolás (rendezhető)]],"*PTE / KPVK*")</f>
        <v>0</v>
      </c>
      <c r="S23" s="1">
        <f>COUNTIF(Táblázat1[[#This Row],[Intézményhez csatolás (rendezhető)]],"*PTE / KTK*")</f>
        <v>0</v>
      </c>
      <c r="T23" s="1">
        <f>COUNTIF(Táblázat1[[#This Row],[Intézményhez csatolás (rendezhető)]],"*PTE / MIK*")</f>
        <v>0</v>
      </c>
      <c r="U23" s="1">
        <f>COUNTIF(Táblázat1[[#This Row],[Intézményhez csatolás (rendezhető)]],"*PTE / MK*")</f>
        <v>0</v>
      </c>
      <c r="V23" s="1">
        <f>COUNTIF(Táblázat1[[#This Row],[Intézményhez csatolás (rendezhető)]],"*PTE / TTK*")</f>
        <v>0</v>
      </c>
      <c r="W23" s="1">
        <f>SUM(Táblázat1[[#This Row],[ÁJK]:[TTK]])</f>
        <v>1</v>
      </c>
    </row>
    <row r="24" spans="1:23" x14ac:dyDescent="0.25">
      <c r="A24" s="1">
        <v>34645083</v>
      </c>
      <c r="B24" s="1" t="s">
        <v>154</v>
      </c>
      <c r="C24" s="1" t="s">
        <v>33</v>
      </c>
      <c r="D24" s="1">
        <v>60</v>
      </c>
      <c r="E24" s="1" t="s">
        <v>86</v>
      </c>
      <c r="F24" s="1">
        <v>2.6</v>
      </c>
      <c r="G24" s="1">
        <v>3.17</v>
      </c>
      <c r="H24" s="1">
        <v>2024</v>
      </c>
      <c r="I24" s="1">
        <v>7</v>
      </c>
      <c r="J24" s="1" t="s">
        <v>155</v>
      </c>
      <c r="K24" s="1" t="s">
        <v>156</v>
      </c>
      <c r="L24" s="1" t="s">
        <v>157</v>
      </c>
      <c r="M24" s="1">
        <f>COUNTIF(Táblázat1[[#This Row],[Intézményhez csatolás (rendezhető)]],"*PTE / ÁJK*")</f>
        <v>0</v>
      </c>
      <c r="N24" s="1">
        <f>COUNTIF(Táblázat1[[#This Row],[Intézményhez csatolás (rendezhető)]],"*PTE / ÁOK*")</f>
        <v>0</v>
      </c>
      <c r="O24" s="1">
        <f>COUNTIF(Táblázat1[[#This Row],[Intézményhez csatolás (rendezhető)]],"*PTE / BTK*")</f>
        <v>0</v>
      </c>
      <c r="P24" s="1">
        <f>COUNTIF(Táblázat1[[#This Row],[Intézményhez csatolás (rendezhető)]],"*PTE / ETK*")</f>
        <v>0</v>
      </c>
      <c r="Q24" s="1">
        <f>COUNTIF(Táblázat1[[#This Row],[Intézményhez csatolás (rendezhető)]],"*PTE / GYTK*")</f>
        <v>0</v>
      </c>
      <c r="R24" s="1">
        <f>COUNTIF(Táblázat1[[#This Row],[Intézményhez csatolás (rendezhető)]],"*PTE / KPVK*")</f>
        <v>0</v>
      </c>
      <c r="S24" s="1">
        <f>COUNTIF(Táblázat1[[#This Row],[Intézményhez csatolás (rendezhető)]],"*PTE / KTK*")</f>
        <v>0</v>
      </c>
      <c r="T24" s="1">
        <f>COUNTIF(Táblázat1[[#This Row],[Intézményhez csatolás (rendezhető)]],"*PTE / MIK*")</f>
        <v>0</v>
      </c>
      <c r="U24" s="1">
        <f>COUNTIF(Táblázat1[[#This Row],[Intézményhez csatolás (rendezhető)]],"*PTE / MK*")</f>
        <v>0</v>
      </c>
      <c r="V24" s="1">
        <f>COUNTIF(Táblázat1[[#This Row],[Intézményhez csatolás (rendezhető)]],"*PTE / TTK*")</f>
        <v>1</v>
      </c>
      <c r="W24" s="1">
        <f>SUM(Táblázat1[[#This Row],[ÁJK]:[TTK]])</f>
        <v>1</v>
      </c>
    </row>
    <row r="25" spans="1:23" x14ac:dyDescent="0.25">
      <c r="A25" s="1">
        <v>34744526</v>
      </c>
      <c r="B25" s="1" t="s">
        <v>200</v>
      </c>
      <c r="C25" s="1" t="s">
        <v>0</v>
      </c>
      <c r="D25" s="1">
        <v>85</v>
      </c>
      <c r="E25" s="1" t="s">
        <v>71</v>
      </c>
      <c r="F25" s="1">
        <v>11.7</v>
      </c>
      <c r="G25" s="1">
        <v>26.61</v>
      </c>
      <c r="H25" s="1">
        <v>2024</v>
      </c>
      <c r="I25" s="1">
        <v>60</v>
      </c>
      <c r="J25" s="1" t="s">
        <v>201</v>
      </c>
      <c r="K25" s="1" t="s">
        <v>202</v>
      </c>
      <c r="L25" s="1" t="s">
        <v>203</v>
      </c>
      <c r="M25" s="1">
        <f>COUNTIF(Táblázat1[[#This Row],[Intézményhez csatolás (rendezhető)]],"*PTE / ÁJK*")</f>
        <v>0</v>
      </c>
      <c r="N25" s="1">
        <f>COUNTIF(Táblázat1[[#This Row],[Intézményhez csatolás (rendezhető)]],"*PTE / ÁOK*")</f>
        <v>0</v>
      </c>
      <c r="O25" s="1">
        <f>COUNTIF(Táblázat1[[#This Row],[Intézményhez csatolás (rendezhető)]],"*PTE / BTK*")</f>
        <v>0</v>
      </c>
      <c r="P25" s="1">
        <f>COUNTIF(Táblázat1[[#This Row],[Intézményhez csatolás (rendezhető)]],"*PTE / ETK*")</f>
        <v>0</v>
      </c>
      <c r="Q25" s="1">
        <f>COUNTIF(Táblázat1[[#This Row],[Intézményhez csatolás (rendezhető)]],"*PTE / GYTK*")</f>
        <v>0</v>
      </c>
      <c r="R25" s="1">
        <f>COUNTIF(Táblázat1[[#This Row],[Intézményhez csatolás (rendezhető)]],"*PTE / KPVK*")</f>
        <v>0</v>
      </c>
      <c r="S25" s="1">
        <f>COUNTIF(Táblázat1[[#This Row],[Intézményhez csatolás (rendezhető)]],"*PTE / KTK*")</f>
        <v>0</v>
      </c>
      <c r="T25" s="1">
        <f>COUNTIF(Táblázat1[[#This Row],[Intézményhez csatolás (rendezhető)]],"*PTE / MIK*")</f>
        <v>0</v>
      </c>
      <c r="U25" s="1">
        <f>COUNTIF(Táblázat1[[#This Row],[Intézményhez csatolás (rendezhető)]],"*PTE / MK*")</f>
        <v>0</v>
      </c>
      <c r="V25" s="1">
        <f>COUNTIF(Táblázat1[[#This Row],[Intézményhez csatolás (rendezhető)]],"*PTE / TTK*")</f>
        <v>1</v>
      </c>
      <c r="W25" s="1">
        <f>SUM(Táblázat1[[#This Row],[ÁJK]:[TTK]])</f>
        <v>1</v>
      </c>
    </row>
    <row r="26" spans="1:23" x14ac:dyDescent="0.25">
      <c r="A26" s="1">
        <v>34763943</v>
      </c>
      <c r="B26" s="1" t="s">
        <v>217</v>
      </c>
      <c r="C26" s="1" t="s">
        <v>218</v>
      </c>
      <c r="D26" s="1">
        <v>23</v>
      </c>
      <c r="E26" s="1" t="s">
        <v>71</v>
      </c>
      <c r="F26" s="1">
        <v>3.5</v>
      </c>
      <c r="G26" s="1">
        <v>2.4900000000000002</v>
      </c>
      <c r="H26" s="1">
        <v>2024</v>
      </c>
      <c r="I26" s="1">
        <v>5</v>
      </c>
      <c r="J26" s="1" t="s">
        <v>219</v>
      </c>
      <c r="K26" s="1" t="s">
        <v>220</v>
      </c>
      <c r="L26" s="1" t="s">
        <v>221</v>
      </c>
      <c r="M26" s="1">
        <f>COUNTIF(Táblázat1[[#This Row],[Intézményhez csatolás (rendezhető)]],"*PTE / ÁJK*")</f>
        <v>0</v>
      </c>
      <c r="N26" s="1">
        <f>COUNTIF(Táblázat1[[#This Row],[Intézményhez csatolás (rendezhető)]],"*PTE / ÁOK*")</f>
        <v>1</v>
      </c>
      <c r="O26" s="1">
        <f>COUNTIF(Táblázat1[[#This Row],[Intézményhez csatolás (rendezhető)]],"*PTE / BTK*")</f>
        <v>0</v>
      </c>
      <c r="P26" s="1">
        <f>COUNTIF(Táblázat1[[#This Row],[Intézményhez csatolás (rendezhető)]],"*PTE / ETK*")</f>
        <v>0</v>
      </c>
      <c r="Q26" s="1">
        <f>COUNTIF(Táblázat1[[#This Row],[Intézményhez csatolás (rendezhető)]],"*PTE / GYTK*")</f>
        <v>0</v>
      </c>
      <c r="R26" s="1">
        <f>COUNTIF(Táblázat1[[#This Row],[Intézményhez csatolás (rendezhető)]],"*PTE / KPVK*")</f>
        <v>0</v>
      </c>
      <c r="S26" s="1">
        <f>COUNTIF(Táblázat1[[#This Row],[Intézményhez csatolás (rendezhető)]],"*PTE / KTK*")</f>
        <v>0</v>
      </c>
      <c r="T26" s="1">
        <f>COUNTIF(Táblázat1[[#This Row],[Intézményhez csatolás (rendezhető)]],"*PTE / MIK*")</f>
        <v>0</v>
      </c>
      <c r="U26" s="1">
        <f>COUNTIF(Táblázat1[[#This Row],[Intézményhez csatolás (rendezhető)]],"*PTE / MK*")</f>
        <v>0</v>
      </c>
      <c r="V26" s="1">
        <f>COUNTIF(Táblázat1[[#This Row],[Intézményhez csatolás (rendezhető)]],"*PTE / TTK*")</f>
        <v>0</v>
      </c>
      <c r="W26" s="1">
        <f>SUM(Táblázat1[[#This Row],[ÁJK]:[TTK]])</f>
        <v>1</v>
      </c>
    </row>
    <row r="27" spans="1:23" x14ac:dyDescent="0.25">
      <c r="A27" s="1">
        <v>34730261</v>
      </c>
      <c r="B27" s="1" t="s">
        <v>191</v>
      </c>
      <c r="C27" s="1" t="s">
        <v>192</v>
      </c>
      <c r="D27" s="1">
        <v>8</v>
      </c>
      <c r="E27" s="1" t="s">
        <v>71</v>
      </c>
      <c r="F27" s="1">
        <v>5</v>
      </c>
      <c r="G27" s="1">
        <v>4.6500000000000004</v>
      </c>
      <c r="H27" s="1">
        <v>2024</v>
      </c>
      <c r="I27" s="1">
        <v>69</v>
      </c>
      <c r="J27" s="1" t="s">
        <v>193</v>
      </c>
      <c r="K27" s="1" t="s">
        <v>194</v>
      </c>
      <c r="L27" s="1" t="s">
        <v>195</v>
      </c>
      <c r="M27" s="1">
        <f>COUNTIF(Táblázat1[[#This Row],[Intézményhez csatolás (rendezhető)]],"*PTE / ÁJK*")</f>
        <v>0</v>
      </c>
      <c r="N27" s="1">
        <f>COUNTIF(Táblázat1[[#This Row],[Intézményhez csatolás (rendezhető)]],"*PTE / ÁOK*")</f>
        <v>0</v>
      </c>
      <c r="O27" s="1">
        <f>COUNTIF(Táblázat1[[#This Row],[Intézményhez csatolás (rendezhető)]],"*PTE / BTK*")</f>
        <v>0</v>
      </c>
      <c r="P27" s="1">
        <f>COUNTIF(Táblázat1[[#This Row],[Intézményhez csatolás (rendezhető)]],"*PTE / ETK*")</f>
        <v>0</v>
      </c>
      <c r="Q27" s="1">
        <f>COUNTIF(Táblázat1[[#This Row],[Intézményhez csatolás (rendezhető)]],"*PTE / GYTK*")</f>
        <v>0</v>
      </c>
      <c r="R27" s="1">
        <f>COUNTIF(Táblázat1[[#This Row],[Intézményhez csatolás (rendezhető)]],"*PTE / KPVK*")</f>
        <v>0</v>
      </c>
      <c r="S27" s="1">
        <f>COUNTIF(Táblázat1[[#This Row],[Intézményhez csatolás (rendezhető)]],"*PTE / KTK*")</f>
        <v>0</v>
      </c>
      <c r="T27" s="1">
        <f>COUNTIF(Táblázat1[[#This Row],[Intézményhez csatolás (rendezhető)]],"*PTE / MIK*")</f>
        <v>0</v>
      </c>
      <c r="U27" s="1">
        <f>COUNTIF(Táblázat1[[#This Row],[Intézményhez csatolás (rendezhető)]],"*PTE / MK*")</f>
        <v>0</v>
      </c>
      <c r="V27" s="1">
        <f>COUNTIF(Táblázat1[[#This Row],[Intézményhez csatolás (rendezhető)]],"*PTE / TTK*")</f>
        <v>0</v>
      </c>
      <c r="W27" s="1">
        <f>SUM(Táblázat1[[#This Row],[ÁJK]:[TTK]])</f>
        <v>0</v>
      </c>
    </row>
    <row r="28" spans="1:23" x14ac:dyDescent="0.25">
      <c r="A28" s="1">
        <v>34757149</v>
      </c>
      <c r="B28" s="1" t="s">
        <v>212</v>
      </c>
      <c r="C28" s="1" t="s">
        <v>213</v>
      </c>
      <c r="D28" s="1">
        <v>3</v>
      </c>
      <c r="E28" s="1" t="s">
        <v>86</v>
      </c>
      <c r="F28" s="1">
        <v>3.9</v>
      </c>
      <c r="G28" s="1">
        <v>3.59</v>
      </c>
      <c r="H28" s="1">
        <v>2024</v>
      </c>
      <c r="I28" s="1">
        <v>9</v>
      </c>
      <c r="J28" s="1" t="s">
        <v>214</v>
      </c>
      <c r="K28" s="1" t="s">
        <v>215</v>
      </c>
      <c r="L28" s="1" t="s">
        <v>216</v>
      </c>
      <c r="M28" s="1">
        <f>COUNTIF(Táblázat1[[#This Row],[Intézményhez csatolás (rendezhető)]],"*PTE / ÁJK*")</f>
        <v>0</v>
      </c>
      <c r="N28" s="1">
        <f>COUNTIF(Táblázat1[[#This Row],[Intézményhez csatolás (rendezhető)]],"*PTE / ÁOK*")</f>
        <v>0</v>
      </c>
      <c r="O28" s="1">
        <f>COUNTIF(Táblázat1[[#This Row],[Intézményhez csatolás (rendezhető)]],"*PTE / BTK*")</f>
        <v>0</v>
      </c>
      <c r="P28" s="1">
        <f>COUNTIF(Táblázat1[[#This Row],[Intézményhez csatolás (rendezhető)]],"*PTE / ETK*")</f>
        <v>0</v>
      </c>
      <c r="Q28" s="1">
        <f>COUNTIF(Táblázat1[[#This Row],[Intézményhez csatolás (rendezhető)]],"*PTE / GYTK*")</f>
        <v>1</v>
      </c>
      <c r="R28" s="1">
        <f>COUNTIF(Táblázat1[[#This Row],[Intézményhez csatolás (rendezhető)]],"*PTE / KPVK*")</f>
        <v>0</v>
      </c>
      <c r="S28" s="1">
        <f>COUNTIF(Táblázat1[[#This Row],[Intézményhez csatolás (rendezhető)]],"*PTE / KTK*")</f>
        <v>0</v>
      </c>
      <c r="T28" s="1">
        <f>COUNTIF(Táblázat1[[#This Row],[Intézményhez csatolás (rendezhető)]],"*PTE / MIK*")</f>
        <v>0</v>
      </c>
      <c r="U28" s="1">
        <f>COUNTIF(Táblázat1[[#This Row],[Intézményhez csatolás (rendezhető)]],"*PTE / MK*")</f>
        <v>0</v>
      </c>
      <c r="V28" s="1">
        <f>COUNTIF(Táblázat1[[#This Row],[Intézményhez csatolás (rendezhető)]],"*PTE / TTK*")</f>
        <v>0</v>
      </c>
      <c r="W28" s="1">
        <f>SUM(Táblázat1[[#This Row],[ÁJK]:[TTK]])</f>
        <v>1</v>
      </c>
    </row>
    <row r="29" spans="1:23" x14ac:dyDescent="0.25">
      <c r="A29" s="1">
        <v>34789190</v>
      </c>
      <c r="B29" s="1" t="s">
        <v>239</v>
      </c>
      <c r="C29" s="1" t="s">
        <v>240</v>
      </c>
      <c r="D29" s="1">
        <v>12</v>
      </c>
      <c r="E29" s="1" t="s">
        <v>71</v>
      </c>
      <c r="F29" s="1">
        <v>48.5</v>
      </c>
      <c r="G29" s="1">
        <v>4.82</v>
      </c>
      <c r="H29" s="1">
        <v>2024</v>
      </c>
      <c r="I29" s="1">
        <v>22</v>
      </c>
      <c r="J29" s="1" t="s">
        <v>241</v>
      </c>
      <c r="K29" s="1" t="s">
        <v>242</v>
      </c>
      <c r="L29" s="1" t="s">
        <v>243</v>
      </c>
      <c r="M29" s="1">
        <f>COUNTIF(Táblázat1[[#This Row],[Intézményhez csatolás (rendezhető)]],"*PTE / ÁJK*")</f>
        <v>0</v>
      </c>
      <c r="N29" s="1">
        <f>COUNTIF(Táblázat1[[#This Row],[Intézményhez csatolás (rendezhető)]],"*PTE / ÁOK*")</f>
        <v>0</v>
      </c>
      <c r="O29" s="1">
        <f>COUNTIF(Táblázat1[[#This Row],[Intézményhez csatolás (rendezhető)]],"*PTE / BTK*")</f>
        <v>0</v>
      </c>
      <c r="P29" s="1">
        <f>COUNTIF(Táblázat1[[#This Row],[Intézményhez csatolás (rendezhető)]],"*PTE / ETK*")</f>
        <v>0</v>
      </c>
      <c r="Q29" s="1">
        <f>COUNTIF(Táblázat1[[#This Row],[Intézményhez csatolás (rendezhető)]],"*PTE / GYTK*")</f>
        <v>1</v>
      </c>
      <c r="R29" s="1">
        <f>COUNTIF(Táblázat1[[#This Row],[Intézményhez csatolás (rendezhető)]],"*PTE / KPVK*")</f>
        <v>0</v>
      </c>
      <c r="S29" s="1">
        <f>COUNTIF(Táblázat1[[#This Row],[Intézményhez csatolás (rendezhető)]],"*PTE / KTK*")</f>
        <v>0</v>
      </c>
      <c r="T29" s="1">
        <f>COUNTIF(Táblázat1[[#This Row],[Intézményhez csatolás (rendezhető)]],"*PTE / MIK*")</f>
        <v>0</v>
      </c>
      <c r="U29" s="1">
        <f>COUNTIF(Táblázat1[[#This Row],[Intézményhez csatolás (rendezhető)]],"*PTE / MK*")</f>
        <v>0</v>
      </c>
      <c r="V29" s="1">
        <f>COUNTIF(Táblázat1[[#This Row],[Intézményhez csatolás (rendezhető)]],"*PTE / TTK*")</f>
        <v>0</v>
      </c>
      <c r="W29" s="1">
        <f>SUM(Táblázat1[[#This Row],[ÁJK]:[TTK]])</f>
        <v>1</v>
      </c>
    </row>
    <row r="30" spans="1:23" x14ac:dyDescent="0.25">
      <c r="A30" s="1">
        <v>34596731</v>
      </c>
      <c r="B30" s="1" t="s">
        <v>146</v>
      </c>
      <c r="C30" s="1" t="s">
        <v>25</v>
      </c>
      <c r="D30" s="1">
        <v>10</v>
      </c>
      <c r="E30" s="1" t="s">
        <v>86</v>
      </c>
      <c r="F30" s="1">
        <v>3.3</v>
      </c>
      <c r="G30" s="1">
        <v>2.89</v>
      </c>
      <c r="H30" s="1">
        <v>2024</v>
      </c>
      <c r="I30" s="1">
        <v>10</v>
      </c>
      <c r="J30" s="1" t="s">
        <v>147</v>
      </c>
      <c r="K30" s="1" t="s">
        <v>148</v>
      </c>
      <c r="L30" s="1" t="s">
        <v>149</v>
      </c>
      <c r="M30" s="1">
        <f>COUNTIF(Táblázat1[[#This Row],[Intézményhez csatolás (rendezhető)]],"*PTE / ÁJK*")</f>
        <v>0</v>
      </c>
      <c r="N30" s="1">
        <f>COUNTIF(Táblázat1[[#This Row],[Intézményhez csatolás (rendezhető)]],"*PTE / ÁOK*")</f>
        <v>0</v>
      </c>
      <c r="O30" s="1">
        <f>COUNTIF(Táblázat1[[#This Row],[Intézményhez csatolás (rendezhető)]],"*PTE / BTK*")</f>
        <v>0</v>
      </c>
      <c r="P30" s="1">
        <f>COUNTIF(Táblázat1[[#This Row],[Intézményhez csatolás (rendezhető)]],"*PTE / ETK*")</f>
        <v>0</v>
      </c>
      <c r="Q30" s="1">
        <f>COUNTIF(Táblázat1[[#This Row],[Intézményhez csatolás (rendezhető)]],"*PTE / GYTK*")</f>
        <v>0</v>
      </c>
      <c r="R30" s="1">
        <f>COUNTIF(Táblázat1[[#This Row],[Intézményhez csatolás (rendezhető)]],"*PTE / KPVK*")</f>
        <v>0</v>
      </c>
      <c r="S30" s="1">
        <f>COUNTIF(Táblázat1[[#This Row],[Intézményhez csatolás (rendezhető)]],"*PTE / KTK*")</f>
        <v>0</v>
      </c>
      <c r="T30" s="1">
        <f>COUNTIF(Táblázat1[[#This Row],[Intézményhez csatolás (rendezhető)]],"*PTE / MIK*")</f>
        <v>0</v>
      </c>
      <c r="U30" s="1">
        <f>COUNTIF(Táblázat1[[#This Row],[Intézményhez csatolás (rendezhető)]],"*PTE / MK*")</f>
        <v>0</v>
      </c>
      <c r="V30" s="1">
        <f>COUNTIF(Táblázat1[[#This Row],[Intézményhez csatolás (rendezhető)]],"*PTE / TTK*")</f>
        <v>1</v>
      </c>
      <c r="W30" s="1">
        <f>SUM(Táblázat1[[#This Row],[ÁJK]:[TTK]])</f>
        <v>1</v>
      </c>
    </row>
    <row r="31" spans="1:23" x14ac:dyDescent="0.25">
      <c r="A31" s="1">
        <v>34793954</v>
      </c>
      <c r="B31" s="1" t="s">
        <v>248</v>
      </c>
      <c r="C31" s="1" t="s">
        <v>249</v>
      </c>
      <c r="D31" s="1">
        <v>265</v>
      </c>
      <c r="E31" s="1" t="s">
        <v>86</v>
      </c>
      <c r="F31" s="1">
        <v>2.7</v>
      </c>
      <c r="G31" s="1">
        <v>6.57</v>
      </c>
      <c r="H31" s="1">
        <v>2024</v>
      </c>
      <c r="I31" s="1">
        <v>20</v>
      </c>
      <c r="J31" s="1" t="s">
        <v>250</v>
      </c>
      <c r="K31" s="1" t="s">
        <v>251</v>
      </c>
      <c r="L31" s="1" t="s">
        <v>252</v>
      </c>
      <c r="M31" s="1">
        <f>COUNTIF(Táblázat1[[#This Row],[Intézményhez csatolás (rendezhető)]],"*PTE / ÁJK*")</f>
        <v>0</v>
      </c>
      <c r="N31" s="1">
        <f>COUNTIF(Táblázat1[[#This Row],[Intézményhez csatolás (rendezhető)]],"*PTE / ÁOK*")</f>
        <v>0</v>
      </c>
      <c r="O31" s="1">
        <f>COUNTIF(Táblázat1[[#This Row],[Intézményhez csatolás (rendezhető)]],"*PTE / BTK*")</f>
        <v>0</v>
      </c>
      <c r="P31" s="1">
        <f>COUNTIF(Táblázat1[[#This Row],[Intézményhez csatolás (rendezhető)]],"*PTE / ETK*")</f>
        <v>0</v>
      </c>
      <c r="Q31" s="1">
        <f>COUNTIF(Táblázat1[[#This Row],[Intézményhez csatolás (rendezhető)]],"*PTE / GYTK*")</f>
        <v>0</v>
      </c>
      <c r="R31" s="1">
        <f>COUNTIF(Táblázat1[[#This Row],[Intézményhez csatolás (rendezhető)]],"*PTE / KPVK*")</f>
        <v>0</v>
      </c>
      <c r="S31" s="1">
        <f>COUNTIF(Táblázat1[[#This Row],[Intézményhez csatolás (rendezhető)]],"*PTE / KTK*")</f>
        <v>0</v>
      </c>
      <c r="T31" s="1">
        <f>COUNTIF(Táblázat1[[#This Row],[Intézményhez csatolás (rendezhető)]],"*PTE / MIK*")</f>
        <v>0</v>
      </c>
      <c r="U31" s="1">
        <f>COUNTIF(Táblázat1[[#This Row],[Intézményhez csatolás (rendezhető)]],"*PTE / MK*")</f>
        <v>0</v>
      </c>
      <c r="V31" s="1">
        <f>COUNTIF(Táblázat1[[#This Row],[Intézményhez csatolás (rendezhető)]],"*PTE / TTK*")</f>
        <v>1</v>
      </c>
      <c r="W31" s="1">
        <f>SUM(Táblázat1[[#This Row],[ÁJK]:[TTK]])</f>
        <v>1</v>
      </c>
    </row>
    <row r="32" spans="1:23" x14ac:dyDescent="0.25">
      <c r="A32" s="1">
        <v>34791227</v>
      </c>
      <c r="B32" s="1" t="s">
        <v>244</v>
      </c>
      <c r="C32" s="1" t="s">
        <v>42</v>
      </c>
      <c r="D32" s="1">
        <v>5</v>
      </c>
      <c r="E32" s="1" t="s">
        <v>86</v>
      </c>
      <c r="F32" s="1">
        <v>2.5</v>
      </c>
      <c r="G32" s="1">
        <v>3.48</v>
      </c>
      <c r="H32" s="1">
        <v>2024</v>
      </c>
      <c r="I32" s="1">
        <v>8</v>
      </c>
      <c r="J32" s="1" t="s">
        <v>245</v>
      </c>
      <c r="K32" s="1" t="s">
        <v>246</v>
      </c>
      <c r="L32" s="1" t="s">
        <v>247</v>
      </c>
      <c r="M32" s="1">
        <f>COUNTIF(Táblázat1[[#This Row],[Intézményhez csatolás (rendezhető)]],"*PTE / ÁJK*")</f>
        <v>0</v>
      </c>
      <c r="N32" s="1">
        <f>COUNTIF(Táblázat1[[#This Row],[Intézményhez csatolás (rendezhető)]],"*PTE / ÁOK*")</f>
        <v>0</v>
      </c>
      <c r="O32" s="1">
        <f>COUNTIF(Táblázat1[[#This Row],[Intézményhez csatolás (rendezhető)]],"*PTE / BTK*")</f>
        <v>0</v>
      </c>
      <c r="P32" s="1">
        <f>COUNTIF(Táblázat1[[#This Row],[Intézményhez csatolás (rendezhető)]],"*PTE / ETK*")</f>
        <v>0</v>
      </c>
      <c r="Q32" s="1">
        <f>COUNTIF(Táblázat1[[#This Row],[Intézményhez csatolás (rendezhető)]],"*PTE / GYTK*")</f>
        <v>0</v>
      </c>
      <c r="R32" s="1">
        <f>COUNTIF(Táblázat1[[#This Row],[Intézményhez csatolás (rendezhető)]],"*PTE / KPVK*")</f>
        <v>0</v>
      </c>
      <c r="S32" s="1">
        <f>COUNTIF(Táblázat1[[#This Row],[Intézményhez csatolás (rendezhető)]],"*PTE / KTK*")</f>
        <v>0</v>
      </c>
      <c r="T32" s="1">
        <f>COUNTIF(Táblázat1[[#This Row],[Intézményhez csatolás (rendezhető)]],"*PTE / MIK*")</f>
        <v>0</v>
      </c>
      <c r="U32" s="1">
        <f>COUNTIF(Táblázat1[[#This Row],[Intézményhez csatolás (rendezhető)]],"*PTE / MK*")</f>
        <v>0</v>
      </c>
      <c r="V32" s="1">
        <f>COUNTIF(Táblázat1[[#This Row],[Intézményhez csatolás (rendezhető)]],"*PTE / TTK*")</f>
        <v>1</v>
      </c>
      <c r="W32" s="1">
        <f>SUM(Táblázat1[[#This Row],[ÁJK]:[TTK]])</f>
        <v>1</v>
      </c>
    </row>
    <row r="33" spans="1:23" x14ac:dyDescent="0.25">
      <c r="A33" s="1">
        <v>34804161</v>
      </c>
      <c r="B33" s="1" t="s">
        <v>253</v>
      </c>
      <c r="C33" s="1" t="s">
        <v>4</v>
      </c>
      <c r="D33" s="1">
        <v>16</v>
      </c>
      <c r="E33" s="1" t="s">
        <v>71</v>
      </c>
      <c r="F33" s="1">
        <v>5.4</v>
      </c>
      <c r="G33" s="1">
        <v>7.77</v>
      </c>
      <c r="H33" s="1">
        <v>2024</v>
      </c>
      <c r="I33" s="1">
        <v>33</v>
      </c>
      <c r="J33" s="1" t="s">
        <v>254</v>
      </c>
      <c r="K33" s="1" t="s">
        <v>255</v>
      </c>
      <c r="L33" s="1" t="s">
        <v>256</v>
      </c>
      <c r="M33" s="1">
        <f>COUNTIF(Táblázat1[[#This Row],[Intézményhez csatolás (rendezhető)]],"*PTE / ÁJK*")</f>
        <v>0</v>
      </c>
      <c r="N33" s="1">
        <f>COUNTIF(Táblázat1[[#This Row],[Intézményhez csatolás (rendezhető)]],"*PTE / ÁOK*")</f>
        <v>1</v>
      </c>
      <c r="O33" s="1">
        <f>COUNTIF(Táblázat1[[#This Row],[Intézményhez csatolás (rendezhető)]],"*PTE / BTK*")</f>
        <v>0</v>
      </c>
      <c r="P33" s="1">
        <f>COUNTIF(Táblázat1[[#This Row],[Intézményhez csatolás (rendezhető)]],"*PTE / ETK*")</f>
        <v>0</v>
      </c>
      <c r="Q33" s="1">
        <f>COUNTIF(Táblázat1[[#This Row],[Intézményhez csatolás (rendezhető)]],"*PTE / GYTK*")</f>
        <v>0</v>
      </c>
      <c r="R33" s="1">
        <f>COUNTIF(Táblázat1[[#This Row],[Intézményhez csatolás (rendezhető)]],"*PTE / KPVK*")</f>
        <v>0</v>
      </c>
      <c r="S33" s="1">
        <f>COUNTIF(Táblázat1[[#This Row],[Intézményhez csatolás (rendezhető)]],"*PTE / KTK*")</f>
        <v>0</v>
      </c>
      <c r="T33" s="1">
        <f>COUNTIF(Táblázat1[[#This Row],[Intézményhez csatolás (rendezhető)]],"*PTE / MIK*")</f>
        <v>0</v>
      </c>
      <c r="U33" s="1">
        <f>COUNTIF(Táblázat1[[#This Row],[Intézményhez csatolás (rendezhető)]],"*PTE / MK*")</f>
        <v>0</v>
      </c>
      <c r="V33" s="1">
        <f>COUNTIF(Táblázat1[[#This Row],[Intézményhez csatolás (rendezhető)]],"*PTE / TTK*")</f>
        <v>0</v>
      </c>
      <c r="W33" s="1">
        <f>SUM(Táblázat1[[#This Row],[ÁJK]:[TTK]])</f>
        <v>1</v>
      </c>
    </row>
    <row r="34" spans="1:23" x14ac:dyDescent="0.25">
      <c r="A34" s="1">
        <v>34734182</v>
      </c>
      <c r="B34" s="1" t="s">
        <v>196</v>
      </c>
      <c r="C34" s="1" t="s">
        <v>18</v>
      </c>
      <c r="D34" s="1">
        <v>4</v>
      </c>
      <c r="E34" s="1" t="s">
        <v>86</v>
      </c>
      <c r="F34" s="1">
        <v>3.4</v>
      </c>
      <c r="G34" s="1">
        <v>4.46</v>
      </c>
      <c r="H34" s="1">
        <v>2024</v>
      </c>
      <c r="I34" s="1">
        <v>14</v>
      </c>
      <c r="J34" s="1" t="s">
        <v>197</v>
      </c>
      <c r="K34" s="1" t="s">
        <v>198</v>
      </c>
      <c r="L34" s="1" t="s">
        <v>199</v>
      </c>
      <c r="M34" s="1">
        <f>COUNTIF(Táblázat1[[#This Row],[Intézményhez csatolás (rendezhető)]],"*PTE / ÁJK*")</f>
        <v>0</v>
      </c>
      <c r="N34" s="1">
        <f>COUNTIF(Táblázat1[[#This Row],[Intézményhez csatolás (rendezhető)]],"*PTE / ÁOK*")</f>
        <v>0</v>
      </c>
      <c r="O34" s="1">
        <f>COUNTIF(Táblázat1[[#This Row],[Intézményhez csatolás (rendezhető)]],"*PTE / BTK*")</f>
        <v>0</v>
      </c>
      <c r="P34" s="1">
        <f>COUNTIF(Táblázat1[[#This Row],[Intézményhez csatolás (rendezhető)]],"*PTE / ETK*")</f>
        <v>0</v>
      </c>
      <c r="Q34" s="1">
        <f>COUNTIF(Táblázat1[[#This Row],[Intézményhez csatolás (rendezhető)]],"*PTE / GYTK*")</f>
        <v>0</v>
      </c>
      <c r="R34" s="1">
        <f>COUNTIF(Táblázat1[[#This Row],[Intézményhez csatolás (rendezhető)]],"*PTE / KPVK*")</f>
        <v>0</v>
      </c>
      <c r="S34" s="1">
        <f>COUNTIF(Táblázat1[[#This Row],[Intézményhez csatolás (rendezhető)]],"*PTE / KTK*")</f>
        <v>0</v>
      </c>
      <c r="T34" s="1">
        <f>COUNTIF(Táblázat1[[#This Row],[Intézményhez csatolás (rendezhető)]],"*PTE / MIK*")</f>
        <v>0</v>
      </c>
      <c r="U34" s="1">
        <f>COUNTIF(Táblázat1[[#This Row],[Intézményhez csatolás (rendezhető)]],"*PTE / MK*")</f>
        <v>0</v>
      </c>
      <c r="V34" s="1">
        <f>COUNTIF(Táblázat1[[#This Row],[Intézményhez csatolás (rendezhető)]],"*PTE / TTK*")</f>
        <v>1</v>
      </c>
      <c r="W34" s="1">
        <f>SUM(Táblázat1[[#This Row],[ÁJK]:[TTK]])</f>
        <v>1</v>
      </c>
    </row>
    <row r="35" spans="1:23" x14ac:dyDescent="0.25">
      <c r="A35" s="1">
        <v>34825015</v>
      </c>
      <c r="B35" s="1" t="s">
        <v>265</v>
      </c>
      <c r="C35" s="1" t="s">
        <v>11</v>
      </c>
      <c r="D35" s="1">
        <v>4</v>
      </c>
      <c r="E35" s="1" t="s">
        <v>71</v>
      </c>
      <c r="F35" s="1">
        <v>5.4</v>
      </c>
      <c r="G35" s="1">
        <v>7.22</v>
      </c>
      <c r="H35" s="1">
        <v>2024</v>
      </c>
      <c r="I35" s="1">
        <v>15</v>
      </c>
      <c r="J35" s="1" t="s">
        <v>266</v>
      </c>
      <c r="K35" s="1" t="s">
        <v>267</v>
      </c>
      <c r="L35" s="1" t="s">
        <v>268</v>
      </c>
      <c r="M35" s="1">
        <f>COUNTIF(Táblázat1[[#This Row],[Intézményhez csatolás (rendezhető)]],"*PTE / ÁJK*")</f>
        <v>0</v>
      </c>
      <c r="N35" s="1">
        <f>COUNTIF(Táblázat1[[#This Row],[Intézményhez csatolás (rendezhető)]],"*PTE / ÁOK*")</f>
        <v>1</v>
      </c>
      <c r="O35" s="1">
        <f>COUNTIF(Táblázat1[[#This Row],[Intézményhez csatolás (rendezhető)]],"*PTE / BTK*")</f>
        <v>0</v>
      </c>
      <c r="P35" s="1">
        <f>COUNTIF(Táblázat1[[#This Row],[Intézményhez csatolás (rendezhető)]],"*PTE / ETK*")</f>
        <v>0</v>
      </c>
      <c r="Q35" s="1">
        <f>COUNTIF(Táblázat1[[#This Row],[Intézményhez csatolás (rendezhető)]],"*PTE / GYTK*")</f>
        <v>0</v>
      </c>
      <c r="R35" s="1">
        <f>COUNTIF(Táblázat1[[#This Row],[Intézményhez csatolás (rendezhető)]],"*PTE / KPVK*")</f>
        <v>0</v>
      </c>
      <c r="S35" s="1">
        <f>COUNTIF(Táblázat1[[#This Row],[Intézményhez csatolás (rendezhető)]],"*PTE / KTK*")</f>
        <v>0</v>
      </c>
      <c r="T35" s="1">
        <f>COUNTIF(Táblázat1[[#This Row],[Intézményhez csatolás (rendezhető)]],"*PTE / MIK*")</f>
        <v>0</v>
      </c>
      <c r="U35" s="1">
        <f>COUNTIF(Táblázat1[[#This Row],[Intézményhez csatolás (rendezhető)]],"*PTE / MK*")</f>
        <v>0</v>
      </c>
      <c r="V35" s="1">
        <f>COUNTIF(Táblázat1[[#This Row],[Intézményhez csatolás (rendezhető)]],"*PTE / TTK*")</f>
        <v>0</v>
      </c>
      <c r="W35" s="1">
        <f>SUM(Táblázat1[[#This Row],[ÁJK]:[TTK]])</f>
        <v>1</v>
      </c>
    </row>
    <row r="36" spans="1:23" x14ac:dyDescent="0.25">
      <c r="A36" s="1">
        <v>34825014</v>
      </c>
      <c r="B36" s="1" t="s">
        <v>261</v>
      </c>
      <c r="C36" s="1" t="s">
        <v>1</v>
      </c>
      <c r="D36" s="1">
        <v>15</v>
      </c>
      <c r="E36" s="1" t="s">
        <v>71</v>
      </c>
      <c r="F36" s="1">
        <v>48.5</v>
      </c>
      <c r="G36" s="1">
        <v>17.77</v>
      </c>
      <c r="H36" s="1">
        <v>2024</v>
      </c>
      <c r="I36" s="1">
        <v>66</v>
      </c>
      <c r="J36" s="1" t="s">
        <v>262</v>
      </c>
      <c r="K36" s="1" t="s">
        <v>263</v>
      </c>
      <c r="L36" s="1" t="s">
        <v>264</v>
      </c>
      <c r="M36" s="1">
        <f>COUNTIF(Táblázat1[[#This Row],[Intézményhez csatolás (rendezhető)]],"*PTE / ÁJK*")</f>
        <v>0</v>
      </c>
      <c r="N36" s="1">
        <f>COUNTIF(Táblázat1[[#This Row],[Intézményhez csatolás (rendezhető)]],"*PTE / ÁOK*")</f>
        <v>1</v>
      </c>
      <c r="O36" s="1">
        <f>COUNTIF(Táblázat1[[#This Row],[Intézményhez csatolás (rendezhető)]],"*PTE / BTK*")</f>
        <v>0</v>
      </c>
      <c r="P36" s="1">
        <f>COUNTIF(Táblázat1[[#This Row],[Intézményhez csatolás (rendezhető)]],"*PTE / ETK*")</f>
        <v>0</v>
      </c>
      <c r="Q36" s="1">
        <f>COUNTIF(Táblázat1[[#This Row],[Intézményhez csatolás (rendezhető)]],"*PTE / GYTK*")</f>
        <v>0</v>
      </c>
      <c r="R36" s="1">
        <f>COUNTIF(Táblázat1[[#This Row],[Intézményhez csatolás (rendezhető)]],"*PTE / KPVK*")</f>
        <v>0</v>
      </c>
      <c r="S36" s="1">
        <f>COUNTIF(Táblázat1[[#This Row],[Intézményhez csatolás (rendezhető)]],"*PTE / KTK*")</f>
        <v>0</v>
      </c>
      <c r="T36" s="1">
        <f>COUNTIF(Táblázat1[[#This Row],[Intézményhez csatolás (rendezhető)]],"*PTE / MIK*")</f>
        <v>0</v>
      </c>
      <c r="U36" s="1">
        <f>COUNTIF(Táblázat1[[#This Row],[Intézményhez csatolás (rendezhető)]],"*PTE / MK*")</f>
        <v>0</v>
      </c>
      <c r="V36" s="1">
        <f>COUNTIF(Táblázat1[[#This Row],[Intézményhez csatolás (rendezhető)]],"*PTE / TTK*")</f>
        <v>0</v>
      </c>
      <c r="W36" s="1">
        <f>SUM(Táblázat1[[#This Row],[ÁJK]:[TTK]])</f>
        <v>1</v>
      </c>
    </row>
    <row r="37" spans="1:23" x14ac:dyDescent="0.25">
      <c r="A37" s="1">
        <v>34824081</v>
      </c>
      <c r="B37" s="1" t="s">
        <v>257</v>
      </c>
      <c r="C37" s="1" t="s">
        <v>2</v>
      </c>
      <c r="D37" s="1">
        <v>10</v>
      </c>
      <c r="E37" s="1" t="s">
        <v>71</v>
      </c>
      <c r="F37" s="1">
        <v>5.4</v>
      </c>
      <c r="G37" s="1">
        <v>10.68</v>
      </c>
      <c r="H37" s="1">
        <v>2024</v>
      </c>
      <c r="I37" s="1">
        <v>66</v>
      </c>
      <c r="J37" s="1" t="s">
        <v>258</v>
      </c>
      <c r="K37" s="1" t="s">
        <v>259</v>
      </c>
      <c r="L37" s="1" t="s">
        <v>260</v>
      </c>
      <c r="M37" s="1">
        <f>COUNTIF(Táblázat1[[#This Row],[Intézményhez csatolás (rendezhető)]],"*PTE / ÁJK*")</f>
        <v>0</v>
      </c>
      <c r="N37" s="1">
        <f>COUNTIF(Táblázat1[[#This Row],[Intézményhez csatolás (rendezhető)]],"*PTE / ÁOK*")</f>
        <v>1</v>
      </c>
      <c r="O37" s="1">
        <f>COUNTIF(Táblázat1[[#This Row],[Intézményhez csatolás (rendezhető)]],"*PTE / BTK*")</f>
        <v>0</v>
      </c>
      <c r="P37" s="1">
        <f>COUNTIF(Táblázat1[[#This Row],[Intézményhez csatolás (rendezhető)]],"*PTE / ETK*")</f>
        <v>0</v>
      </c>
      <c r="Q37" s="1">
        <f>COUNTIF(Táblázat1[[#This Row],[Intézményhez csatolás (rendezhető)]],"*PTE / GYTK*")</f>
        <v>0</v>
      </c>
      <c r="R37" s="1">
        <f>COUNTIF(Táblázat1[[#This Row],[Intézményhez csatolás (rendezhető)]],"*PTE / KPVK*")</f>
        <v>0</v>
      </c>
      <c r="S37" s="1">
        <f>COUNTIF(Táblázat1[[#This Row],[Intézményhez csatolás (rendezhető)]],"*PTE / KTK*")</f>
        <v>0</v>
      </c>
      <c r="T37" s="1">
        <f>COUNTIF(Táblázat1[[#This Row],[Intézményhez csatolás (rendezhető)]],"*PTE / MIK*")</f>
        <v>0</v>
      </c>
      <c r="U37" s="1">
        <f>COUNTIF(Táblázat1[[#This Row],[Intézményhez csatolás (rendezhető)]],"*PTE / MK*")</f>
        <v>0</v>
      </c>
      <c r="V37" s="1">
        <f>COUNTIF(Táblázat1[[#This Row],[Intézményhez csatolás (rendezhető)]],"*PTE / TTK*")</f>
        <v>0</v>
      </c>
      <c r="W37" s="1">
        <f>SUM(Táblázat1[[#This Row],[ÁJK]:[TTK]])</f>
        <v>1</v>
      </c>
    </row>
    <row r="38" spans="1:23" x14ac:dyDescent="0.25">
      <c r="A38" s="1">
        <v>34687423</v>
      </c>
      <c r="B38" s="1" t="s">
        <v>163</v>
      </c>
      <c r="C38" s="1" t="s">
        <v>164</v>
      </c>
      <c r="D38" s="1">
        <v>10</v>
      </c>
      <c r="E38" s="1" t="s">
        <v>86</v>
      </c>
      <c r="F38" s="1">
        <v>3.6</v>
      </c>
      <c r="G38" s="1">
        <v>1.52</v>
      </c>
      <c r="H38" s="1">
        <v>2024</v>
      </c>
      <c r="I38" s="1">
        <v>6</v>
      </c>
      <c r="J38" s="1" t="s">
        <v>165</v>
      </c>
      <c r="K38" s="1" t="s">
        <v>166</v>
      </c>
      <c r="L38" s="1" t="s">
        <v>167</v>
      </c>
      <c r="M38" s="1">
        <f>COUNTIF(Táblázat1[[#This Row],[Intézményhez csatolás (rendezhető)]],"*PTE / ÁJK*")</f>
        <v>0</v>
      </c>
      <c r="N38" s="1">
        <f>COUNTIF(Táblázat1[[#This Row],[Intézményhez csatolás (rendezhető)]],"*PTE / ÁOK*")</f>
        <v>1</v>
      </c>
      <c r="O38" s="1">
        <f>COUNTIF(Táblázat1[[#This Row],[Intézményhez csatolás (rendezhető)]],"*PTE / BTK*")</f>
        <v>0</v>
      </c>
      <c r="P38" s="1">
        <f>COUNTIF(Táblázat1[[#This Row],[Intézményhez csatolás (rendezhető)]],"*PTE / ETK*")</f>
        <v>0</v>
      </c>
      <c r="Q38" s="1">
        <f>COUNTIF(Táblázat1[[#This Row],[Intézményhez csatolás (rendezhető)]],"*PTE / GYTK*")</f>
        <v>0</v>
      </c>
      <c r="R38" s="1">
        <f>COUNTIF(Táblázat1[[#This Row],[Intézményhez csatolás (rendezhető)]],"*PTE / KPVK*")</f>
        <v>0</v>
      </c>
      <c r="S38" s="1">
        <f>COUNTIF(Táblázat1[[#This Row],[Intézményhez csatolás (rendezhető)]],"*PTE / KTK*")</f>
        <v>0</v>
      </c>
      <c r="T38" s="1">
        <f>COUNTIF(Táblázat1[[#This Row],[Intézményhez csatolás (rendezhető)]],"*PTE / MIK*")</f>
        <v>0</v>
      </c>
      <c r="U38" s="1">
        <f>COUNTIF(Táblázat1[[#This Row],[Intézményhez csatolás (rendezhető)]],"*PTE / MK*")</f>
        <v>0</v>
      </c>
      <c r="V38" s="1">
        <f>COUNTIF(Táblázat1[[#This Row],[Intézményhez csatolás (rendezhető)]],"*PTE / TTK*")</f>
        <v>0</v>
      </c>
      <c r="W38" s="1">
        <f>SUM(Táblázat1[[#This Row],[ÁJK]:[TTK]])</f>
        <v>1</v>
      </c>
    </row>
    <row r="39" spans="1:23" x14ac:dyDescent="0.25">
      <c r="A39" s="1">
        <v>34780162</v>
      </c>
      <c r="B39" s="1" t="s">
        <v>235</v>
      </c>
      <c r="C39" s="1" t="s">
        <v>14</v>
      </c>
      <c r="D39" s="1">
        <v>9</v>
      </c>
      <c r="E39" s="1" t="s">
        <v>71</v>
      </c>
      <c r="F39" s="1">
        <v>7.6</v>
      </c>
      <c r="G39" s="1">
        <v>4.8600000000000003</v>
      </c>
      <c r="H39" s="1">
        <v>2024</v>
      </c>
      <c r="I39" s="1">
        <v>20</v>
      </c>
      <c r="J39" s="1" t="s">
        <v>236</v>
      </c>
      <c r="K39" s="1" t="s">
        <v>237</v>
      </c>
      <c r="L39" s="1" t="s">
        <v>238</v>
      </c>
      <c r="M39" s="1">
        <f>COUNTIF(Táblázat1[[#This Row],[Intézményhez csatolás (rendezhető)]],"*PTE / ÁJK*")</f>
        <v>0</v>
      </c>
      <c r="N39" s="1">
        <f>COUNTIF(Táblázat1[[#This Row],[Intézményhez csatolás (rendezhető)]],"*PTE / ÁOK*")</f>
        <v>0</v>
      </c>
      <c r="O39" s="1">
        <f>COUNTIF(Táblázat1[[#This Row],[Intézményhez csatolás (rendezhető)]],"*PTE / BTK*")</f>
        <v>0</v>
      </c>
      <c r="P39" s="1">
        <f>COUNTIF(Táblázat1[[#This Row],[Intézményhez csatolás (rendezhető)]],"*PTE / ETK*")</f>
        <v>0</v>
      </c>
      <c r="Q39" s="1">
        <f>COUNTIF(Táblázat1[[#This Row],[Intézményhez csatolás (rendezhető)]],"*PTE / GYTK*")</f>
        <v>0</v>
      </c>
      <c r="R39" s="1">
        <f>COUNTIF(Táblázat1[[#This Row],[Intézményhez csatolás (rendezhető)]],"*PTE / KPVK*")</f>
        <v>0</v>
      </c>
      <c r="S39" s="1">
        <f>COUNTIF(Táblázat1[[#This Row],[Intézményhez csatolás (rendezhető)]],"*PTE / KTK*")</f>
        <v>0</v>
      </c>
      <c r="T39" s="1">
        <f>COUNTIF(Táblázat1[[#This Row],[Intézményhez csatolás (rendezhető)]],"*PTE / MIK*")</f>
        <v>1</v>
      </c>
      <c r="U39" s="1">
        <f>COUNTIF(Táblázat1[[#This Row],[Intézményhez csatolás (rendezhető)]],"*PTE / MK*")</f>
        <v>0</v>
      </c>
      <c r="V39" s="1">
        <f>COUNTIF(Táblázat1[[#This Row],[Intézményhez csatolás (rendezhető)]],"*PTE / TTK*")</f>
        <v>0</v>
      </c>
      <c r="W39" s="1">
        <f>SUM(Táblázat1[[#This Row],[ÁJK]:[TTK]])</f>
        <v>1</v>
      </c>
    </row>
    <row r="40" spans="1:23" x14ac:dyDescent="0.25">
      <c r="A40" s="1">
        <v>34773842</v>
      </c>
      <c r="B40" s="1" t="s">
        <v>231</v>
      </c>
      <c r="C40" s="1" t="s">
        <v>6</v>
      </c>
      <c r="D40" s="1">
        <v>7</v>
      </c>
      <c r="E40" s="1" t="s">
        <v>71</v>
      </c>
      <c r="F40" s="1">
        <v>8</v>
      </c>
      <c r="G40" s="1">
        <v>7.04</v>
      </c>
      <c r="H40" s="1">
        <v>2024</v>
      </c>
      <c r="I40" s="1">
        <v>18</v>
      </c>
      <c r="J40" s="1" t="s">
        <v>232</v>
      </c>
      <c r="K40" s="1" t="s">
        <v>233</v>
      </c>
      <c r="L40" s="1" t="s">
        <v>234</v>
      </c>
      <c r="M40" s="1">
        <f>COUNTIF(Táblázat1[[#This Row],[Intézményhez csatolás (rendezhető)]],"*PTE / ÁJK*")</f>
        <v>0</v>
      </c>
      <c r="N40" s="1">
        <f>COUNTIF(Táblázat1[[#This Row],[Intézményhez csatolás (rendezhető)]],"*PTE / ÁOK*")</f>
        <v>0</v>
      </c>
      <c r="O40" s="1">
        <f>COUNTIF(Táblázat1[[#This Row],[Intézményhez csatolás (rendezhető)]],"*PTE / BTK*")</f>
        <v>0</v>
      </c>
      <c r="P40" s="1">
        <f>COUNTIF(Táblázat1[[#This Row],[Intézményhez csatolás (rendezhető)]],"*PTE / ETK*")</f>
        <v>0</v>
      </c>
      <c r="Q40" s="1">
        <f>COUNTIF(Táblázat1[[#This Row],[Intézményhez csatolás (rendezhető)]],"*PTE / GYTK*")</f>
        <v>0</v>
      </c>
      <c r="R40" s="1">
        <f>COUNTIF(Táblázat1[[#This Row],[Intézményhez csatolás (rendezhető)]],"*PTE / KPVK*")</f>
        <v>0</v>
      </c>
      <c r="S40" s="1">
        <f>COUNTIF(Táblázat1[[#This Row],[Intézményhez csatolás (rendezhető)]],"*PTE / KTK*")</f>
        <v>0</v>
      </c>
      <c r="T40" s="1">
        <f>COUNTIF(Táblázat1[[#This Row],[Intézményhez csatolás (rendezhető)]],"*PTE / MIK*")</f>
        <v>0</v>
      </c>
      <c r="U40" s="1">
        <f>COUNTIF(Táblázat1[[#This Row],[Intézményhez csatolás (rendezhető)]],"*PTE / MK*")</f>
        <v>0</v>
      </c>
      <c r="V40" s="1">
        <f>COUNTIF(Táblázat1[[#This Row],[Intézményhez csatolás (rendezhető)]],"*PTE / TTK*")</f>
        <v>0</v>
      </c>
      <c r="W40" s="1">
        <f>SUM(Táblázat1[[#This Row],[ÁJK]:[TTK]])</f>
        <v>0</v>
      </c>
    </row>
    <row r="41" spans="1:23" x14ac:dyDescent="0.25">
      <c r="A41" s="1">
        <v>34853328</v>
      </c>
      <c r="B41" s="1" t="s">
        <v>269</v>
      </c>
      <c r="C41" s="1" t="s">
        <v>270</v>
      </c>
      <c r="D41" s="1">
        <v>7</v>
      </c>
      <c r="E41" s="1" t="s">
        <v>92</v>
      </c>
      <c r="F41" s="1">
        <v>2.7</v>
      </c>
      <c r="G41" s="1">
        <v>1.89</v>
      </c>
      <c r="H41" s="1">
        <v>2024</v>
      </c>
      <c r="I41" s="1">
        <v>9</v>
      </c>
      <c r="J41" s="1" t="s">
        <v>271</v>
      </c>
      <c r="K41" s="1" t="s">
        <v>272</v>
      </c>
      <c r="L41" s="1" t="s">
        <v>273</v>
      </c>
      <c r="M41" s="1">
        <f>COUNTIF(Táblázat1[[#This Row],[Intézményhez csatolás (rendezhető)]],"*PTE / ÁJK*")</f>
        <v>0</v>
      </c>
      <c r="N41" s="1">
        <f>COUNTIF(Táblázat1[[#This Row],[Intézményhez csatolás (rendezhető)]],"*PTE / ÁOK*")</f>
        <v>0</v>
      </c>
      <c r="O41" s="1">
        <f>COUNTIF(Táblázat1[[#This Row],[Intézményhez csatolás (rendezhető)]],"*PTE / BTK*")</f>
        <v>0</v>
      </c>
      <c r="P41" s="1">
        <f>COUNTIF(Táblázat1[[#This Row],[Intézményhez csatolás (rendezhető)]],"*PTE / ETK*")</f>
        <v>1</v>
      </c>
      <c r="Q41" s="1">
        <f>COUNTIF(Táblázat1[[#This Row],[Intézményhez csatolás (rendezhető)]],"*PTE / GYTK*")</f>
        <v>0</v>
      </c>
      <c r="R41" s="1">
        <f>COUNTIF(Táblázat1[[#This Row],[Intézményhez csatolás (rendezhető)]],"*PTE / KPVK*")</f>
        <v>0</v>
      </c>
      <c r="S41" s="1">
        <f>COUNTIF(Táblázat1[[#This Row],[Intézményhez csatolás (rendezhető)]],"*PTE / KTK*")</f>
        <v>0</v>
      </c>
      <c r="T41" s="1">
        <f>COUNTIF(Táblázat1[[#This Row],[Intézményhez csatolás (rendezhető)]],"*PTE / MIK*")</f>
        <v>0</v>
      </c>
      <c r="U41" s="1">
        <f>COUNTIF(Táblázat1[[#This Row],[Intézményhez csatolás (rendezhető)]],"*PTE / MK*")</f>
        <v>0</v>
      </c>
      <c r="V41" s="1">
        <f>COUNTIF(Táblázat1[[#This Row],[Intézményhez csatolás (rendezhető)]],"*PTE / TTK*")</f>
        <v>0</v>
      </c>
      <c r="W41" s="1">
        <f>SUM(Táblázat1[[#This Row],[ÁJK]:[TTK]])</f>
        <v>1</v>
      </c>
    </row>
    <row r="42" spans="1:23" x14ac:dyDescent="0.25">
      <c r="A42" s="1">
        <v>34124238</v>
      </c>
      <c r="B42" s="1" t="s">
        <v>75</v>
      </c>
      <c r="C42" s="1" t="s">
        <v>21</v>
      </c>
      <c r="D42" s="1">
        <v>7</v>
      </c>
      <c r="E42" s="1" t="s">
        <v>71</v>
      </c>
      <c r="F42" s="1">
        <v>8.3000000000000007</v>
      </c>
      <c r="G42" s="1">
        <v>2.04</v>
      </c>
      <c r="H42" s="1">
        <v>2024</v>
      </c>
      <c r="I42" s="1">
        <v>15</v>
      </c>
      <c r="J42" s="1" t="s">
        <v>76</v>
      </c>
      <c r="K42" s="1" t="s">
        <v>77</v>
      </c>
      <c r="L42" s="1" t="s">
        <v>78</v>
      </c>
      <c r="M42" s="1">
        <f>COUNTIF(Táblázat1[[#This Row],[Intézményhez csatolás (rendezhető)]],"*PTE / ÁJK*")</f>
        <v>0</v>
      </c>
      <c r="N42" s="1">
        <f>COUNTIF(Táblázat1[[#This Row],[Intézményhez csatolás (rendezhető)]],"*PTE / ÁOK*")</f>
        <v>1</v>
      </c>
      <c r="O42" s="1">
        <f>COUNTIF(Táblázat1[[#This Row],[Intézményhez csatolás (rendezhető)]],"*PTE / BTK*")</f>
        <v>0</v>
      </c>
      <c r="P42" s="1">
        <f>COUNTIF(Táblázat1[[#This Row],[Intézményhez csatolás (rendezhető)]],"*PTE / ETK*")</f>
        <v>0</v>
      </c>
      <c r="Q42" s="1">
        <f>COUNTIF(Táblázat1[[#This Row],[Intézményhez csatolás (rendezhető)]],"*PTE / GYTK*")</f>
        <v>0</v>
      </c>
      <c r="R42" s="1">
        <f>COUNTIF(Táblázat1[[#This Row],[Intézményhez csatolás (rendezhető)]],"*PTE / KPVK*")</f>
        <v>0</v>
      </c>
      <c r="S42" s="1">
        <f>COUNTIF(Táblázat1[[#This Row],[Intézményhez csatolás (rendezhető)]],"*PTE / KTK*")</f>
        <v>0</v>
      </c>
      <c r="T42" s="1">
        <f>COUNTIF(Táblázat1[[#This Row],[Intézményhez csatolás (rendezhető)]],"*PTE / MIK*")</f>
        <v>0</v>
      </c>
      <c r="U42" s="1">
        <f>COUNTIF(Táblázat1[[#This Row],[Intézményhez csatolás (rendezhető)]],"*PTE / MK*")</f>
        <v>0</v>
      </c>
      <c r="V42" s="1">
        <f>COUNTIF(Táblázat1[[#This Row],[Intézményhez csatolás (rendezhető)]],"*PTE / TTK*")</f>
        <v>0</v>
      </c>
      <c r="W42" s="1">
        <f>SUM(Táblázat1[[#This Row],[ÁJK]:[TTK]])</f>
        <v>1</v>
      </c>
    </row>
    <row r="43" spans="1:23" x14ac:dyDescent="0.25">
      <c r="A43" s="1">
        <v>34763945</v>
      </c>
      <c r="B43" s="1" t="s">
        <v>226</v>
      </c>
      <c r="C43" s="1" t="s">
        <v>227</v>
      </c>
      <c r="D43" s="1">
        <v>11</v>
      </c>
      <c r="E43" s="1" t="s">
        <v>71</v>
      </c>
      <c r="F43" s="1">
        <v>4.7</v>
      </c>
      <c r="G43" s="1">
        <v>2.41</v>
      </c>
      <c r="H43" s="1">
        <v>2024</v>
      </c>
      <c r="I43" s="1">
        <v>2</v>
      </c>
      <c r="J43" s="1" t="s">
        <v>228</v>
      </c>
      <c r="K43" s="1" t="s">
        <v>229</v>
      </c>
      <c r="L43" s="1" t="s">
        <v>230</v>
      </c>
      <c r="M43" s="1">
        <f>COUNTIF(Táblázat1[[#This Row],[Intézményhez csatolás (rendezhető)]],"*PTE / ÁJK*")</f>
        <v>0</v>
      </c>
      <c r="N43" s="1">
        <f>COUNTIF(Táblázat1[[#This Row],[Intézményhez csatolás (rendezhető)]],"*PTE / ÁOK*")</f>
        <v>1</v>
      </c>
      <c r="O43" s="1">
        <f>COUNTIF(Táblázat1[[#This Row],[Intézményhez csatolás (rendezhető)]],"*PTE / BTK*")</f>
        <v>0</v>
      </c>
      <c r="P43" s="1">
        <f>COUNTIF(Táblázat1[[#This Row],[Intézményhez csatolás (rendezhető)]],"*PTE / ETK*")</f>
        <v>0</v>
      </c>
      <c r="Q43" s="1">
        <f>COUNTIF(Táblázat1[[#This Row],[Intézményhez csatolás (rendezhető)]],"*PTE / GYTK*")</f>
        <v>0</v>
      </c>
      <c r="R43" s="1">
        <f>COUNTIF(Táblázat1[[#This Row],[Intézményhez csatolás (rendezhető)]],"*PTE / KPVK*")</f>
        <v>0</v>
      </c>
      <c r="S43" s="1">
        <f>COUNTIF(Táblázat1[[#This Row],[Intézményhez csatolás (rendezhető)]],"*PTE / KTK*")</f>
        <v>0</v>
      </c>
      <c r="T43" s="1">
        <f>COUNTIF(Táblázat1[[#This Row],[Intézményhez csatolás (rendezhető)]],"*PTE / MIK*")</f>
        <v>0</v>
      </c>
      <c r="U43" s="1">
        <f>COUNTIF(Táblázat1[[#This Row],[Intézményhez csatolás (rendezhető)]],"*PTE / MK*")</f>
        <v>0</v>
      </c>
      <c r="V43" s="1">
        <f>COUNTIF(Táblázat1[[#This Row],[Intézményhez csatolás (rendezhető)]],"*PTE / TTK*")</f>
        <v>0</v>
      </c>
      <c r="W43" s="1">
        <f>SUM(Táblázat1[[#This Row],[ÁJK]:[TTK]])</f>
        <v>1</v>
      </c>
    </row>
    <row r="44" spans="1:23" x14ac:dyDescent="0.25">
      <c r="A44" s="1">
        <v>34763944</v>
      </c>
      <c r="B44" s="1" t="s">
        <v>222</v>
      </c>
      <c r="C44" s="1" t="s">
        <v>12</v>
      </c>
      <c r="D44" s="1">
        <v>26</v>
      </c>
      <c r="E44" s="1" t="s">
        <v>71</v>
      </c>
      <c r="F44" s="1">
        <v>33.299999999999997</v>
      </c>
      <c r="G44" s="1">
        <v>5.0599999999999996</v>
      </c>
      <c r="H44" s="1">
        <v>2024</v>
      </c>
      <c r="I44" s="1">
        <v>18</v>
      </c>
      <c r="J44" s="1" t="s">
        <v>223</v>
      </c>
      <c r="K44" s="1" t="s">
        <v>224</v>
      </c>
      <c r="L44" s="1" t="s">
        <v>225</v>
      </c>
      <c r="M44" s="1">
        <f>COUNTIF(Táblázat1[[#This Row],[Intézményhez csatolás (rendezhető)]],"*PTE / ÁJK*")</f>
        <v>0</v>
      </c>
      <c r="N44" s="1">
        <f>COUNTIF(Táblázat1[[#This Row],[Intézményhez csatolás (rendezhető)]],"*PTE / ÁOK*")</f>
        <v>1</v>
      </c>
      <c r="O44" s="1">
        <f>COUNTIF(Táblázat1[[#This Row],[Intézményhez csatolás (rendezhető)]],"*PTE / BTK*")</f>
        <v>0</v>
      </c>
      <c r="P44" s="1">
        <f>COUNTIF(Táblázat1[[#This Row],[Intézményhez csatolás (rendezhető)]],"*PTE / ETK*")</f>
        <v>0</v>
      </c>
      <c r="Q44" s="1">
        <f>COUNTIF(Táblázat1[[#This Row],[Intézményhez csatolás (rendezhető)]],"*PTE / GYTK*")</f>
        <v>0</v>
      </c>
      <c r="R44" s="1">
        <f>COUNTIF(Táblázat1[[#This Row],[Intézményhez csatolás (rendezhető)]],"*PTE / KPVK*")</f>
        <v>0</v>
      </c>
      <c r="S44" s="1">
        <f>COUNTIF(Táblázat1[[#This Row],[Intézményhez csatolás (rendezhető)]],"*PTE / KTK*")</f>
        <v>0</v>
      </c>
      <c r="T44" s="1">
        <f>COUNTIF(Táblázat1[[#This Row],[Intézményhez csatolás (rendezhető)]],"*PTE / MIK*")</f>
        <v>0</v>
      </c>
      <c r="U44" s="1">
        <f>COUNTIF(Táblázat1[[#This Row],[Intézményhez csatolás (rendezhető)]],"*PTE / MK*")</f>
        <v>0</v>
      </c>
      <c r="V44" s="1">
        <f>COUNTIF(Táblázat1[[#This Row],[Intézményhez csatolás (rendezhető)]],"*PTE / TTK*")</f>
        <v>0</v>
      </c>
      <c r="W44" s="1">
        <f>SUM(Táblázat1[[#This Row],[ÁJK]:[TTK]])</f>
        <v>1</v>
      </c>
    </row>
    <row r="45" spans="1:23" x14ac:dyDescent="0.25">
      <c r="A45" s="1">
        <v>34861823</v>
      </c>
      <c r="B45" s="1" t="s">
        <v>274</v>
      </c>
      <c r="C45" s="1" t="s">
        <v>275</v>
      </c>
      <c r="D45" s="1">
        <v>10</v>
      </c>
      <c r="E45" s="1" t="s">
        <v>86</v>
      </c>
      <c r="F45" s="1">
        <v>4.2</v>
      </c>
      <c r="G45" s="1">
        <v>6.3</v>
      </c>
      <c r="H45" s="1">
        <v>2024</v>
      </c>
      <c r="I45" s="1">
        <v>17</v>
      </c>
      <c r="J45" s="1" t="s">
        <v>276</v>
      </c>
      <c r="K45" s="1" t="s">
        <v>277</v>
      </c>
      <c r="L45" s="1" t="s">
        <v>278</v>
      </c>
      <c r="M45" s="1">
        <f>COUNTIF(Táblázat1[[#This Row],[Intézményhez csatolás (rendezhető)]],"*PTE / ÁJK*")</f>
        <v>0</v>
      </c>
      <c r="N45" s="1">
        <f>COUNTIF(Táblázat1[[#This Row],[Intézményhez csatolás (rendezhető)]],"*PTE / ÁOK*")</f>
        <v>1</v>
      </c>
      <c r="O45" s="1">
        <f>COUNTIF(Táblázat1[[#This Row],[Intézményhez csatolás (rendezhető)]],"*PTE / BTK*")</f>
        <v>0</v>
      </c>
      <c r="P45" s="1">
        <f>COUNTIF(Táblázat1[[#This Row],[Intézményhez csatolás (rendezhető)]],"*PTE / ETK*")</f>
        <v>0</v>
      </c>
      <c r="Q45" s="1">
        <f>COUNTIF(Táblázat1[[#This Row],[Intézményhez csatolás (rendezhető)]],"*PTE / GYTK*")</f>
        <v>0</v>
      </c>
      <c r="R45" s="1">
        <f>COUNTIF(Táblázat1[[#This Row],[Intézményhez csatolás (rendezhető)]],"*PTE / KPVK*")</f>
        <v>0</v>
      </c>
      <c r="S45" s="1">
        <f>COUNTIF(Táblázat1[[#This Row],[Intézményhez csatolás (rendezhető)]],"*PTE / KTK*")</f>
        <v>0</v>
      </c>
      <c r="T45" s="1">
        <f>COUNTIF(Táblázat1[[#This Row],[Intézményhez csatolás (rendezhető)]],"*PTE / MIK*")</f>
        <v>0</v>
      </c>
      <c r="U45" s="1">
        <f>COUNTIF(Táblázat1[[#This Row],[Intézményhez csatolás (rendezhető)]],"*PTE / MK*")</f>
        <v>0</v>
      </c>
      <c r="V45" s="1">
        <f>COUNTIF(Táblázat1[[#This Row],[Intézményhez csatolás (rendezhető)]],"*PTE / TTK*")</f>
        <v>0</v>
      </c>
      <c r="W45" s="1">
        <f>SUM(Táblázat1[[#This Row],[ÁJK]:[TTK]])</f>
        <v>1</v>
      </c>
    </row>
    <row r="46" spans="1:23" x14ac:dyDescent="0.25">
      <c r="A46" s="1">
        <v>34865631</v>
      </c>
      <c r="B46" s="1" t="s">
        <v>279</v>
      </c>
      <c r="C46" s="1" t="s">
        <v>24</v>
      </c>
      <c r="D46" s="1">
        <v>30</v>
      </c>
      <c r="E46" s="1" t="s">
        <v>71</v>
      </c>
      <c r="F46" s="1">
        <v>14.5</v>
      </c>
      <c r="G46" s="1">
        <v>5.62</v>
      </c>
      <c r="H46" s="1">
        <v>2024</v>
      </c>
      <c r="I46" s="1">
        <v>7</v>
      </c>
      <c r="J46" s="1" t="s">
        <v>280</v>
      </c>
      <c r="K46" s="1" t="s">
        <v>281</v>
      </c>
      <c r="L46" s="1" t="s">
        <v>282</v>
      </c>
      <c r="M46" s="1">
        <f>COUNTIF(Táblázat1[[#This Row],[Intézményhez csatolás (rendezhető)]],"*PTE / ÁJK*")</f>
        <v>0</v>
      </c>
      <c r="N46" s="1">
        <f>COUNTIF(Táblázat1[[#This Row],[Intézményhez csatolás (rendezhető)]],"*PTE / ÁOK*")</f>
        <v>0</v>
      </c>
      <c r="O46" s="1">
        <f>COUNTIF(Táblázat1[[#This Row],[Intézményhez csatolás (rendezhető)]],"*PTE / BTK*")</f>
        <v>0</v>
      </c>
      <c r="P46" s="1">
        <f>COUNTIF(Táblázat1[[#This Row],[Intézményhez csatolás (rendezhető)]],"*PTE / ETK*")</f>
        <v>0</v>
      </c>
      <c r="Q46" s="1">
        <f>COUNTIF(Táblázat1[[#This Row],[Intézményhez csatolás (rendezhető)]],"*PTE / GYTK*")</f>
        <v>0</v>
      </c>
      <c r="R46" s="1">
        <f>COUNTIF(Táblázat1[[#This Row],[Intézményhez csatolás (rendezhető)]],"*PTE / KPVK*")</f>
        <v>0</v>
      </c>
      <c r="S46" s="1">
        <f>COUNTIF(Táblázat1[[#This Row],[Intézményhez csatolás (rendezhető)]],"*PTE / KTK*")</f>
        <v>0</v>
      </c>
      <c r="T46" s="1">
        <f>COUNTIF(Táblázat1[[#This Row],[Intézményhez csatolás (rendezhető)]],"*PTE / MIK*")</f>
        <v>0</v>
      </c>
      <c r="U46" s="1">
        <f>COUNTIF(Táblázat1[[#This Row],[Intézményhez csatolás (rendezhető)]],"*PTE / MK*")</f>
        <v>0</v>
      </c>
      <c r="V46" s="1">
        <f>COUNTIF(Táblázat1[[#This Row],[Intézményhez csatolás (rendezhető)]],"*PTE / TTK*")</f>
        <v>1</v>
      </c>
      <c r="W46" s="1">
        <f>SUM(Táblázat1[[#This Row],[ÁJK]:[TTK]])</f>
        <v>1</v>
      </c>
    </row>
    <row r="47" spans="1:23" x14ac:dyDescent="0.25">
      <c r="A47" s="1">
        <v>34972042</v>
      </c>
      <c r="B47" s="1" t="s">
        <v>311</v>
      </c>
      <c r="C47" s="1" t="s">
        <v>312</v>
      </c>
      <c r="D47" s="1">
        <v>13</v>
      </c>
      <c r="E47" s="1" t="s">
        <v>71</v>
      </c>
      <c r="F47" s="1">
        <v>12.9</v>
      </c>
      <c r="G47" s="1">
        <v>5.47</v>
      </c>
      <c r="H47" s="1">
        <v>2024</v>
      </c>
      <c r="I47" s="1">
        <v>11</v>
      </c>
      <c r="J47" s="1" t="s">
        <v>313</v>
      </c>
      <c r="K47" s="1" t="s">
        <v>314</v>
      </c>
      <c r="L47" s="1" t="s">
        <v>225</v>
      </c>
      <c r="M47" s="1">
        <f>COUNTIF(Táblázat1[[#This Row],[Intézményhez csatolás (rendezhető)]],"*PTE / ÁJK*")</f>
        <v>0</v>
      </c>
      <c r="N47" s="1">
        <f>COUNTIF(Táblázat1[[#This Row],[Intézményhez csatolás (rendezhető)]],"*PTE / ÁOK*")</f>
        <v>1</v>
      </c>
      <c r="O47" s="1">
        <f>COUNTIF(Táblázat1[[#This Row],[Intézményhez csatolás (rendezhető)]],"*PTE / BTK*")</f>
        <v>0</v>
      </c>
      <c r="P47" s="1">
        <f>COUNTIF(Táblázat1[[#This Row],[Intézményhez csatolás (rendezhető)]],"*PTE / ETK*")</f>
        <v>0</v>
      </c>
      <c r="Q47" s="1">
        <f>COUNTIF(Táblázat1[[#This Row],[Intézményhez csatolás (rendezhető)]],"*PTE / GYTK*")</f>
        <v>0</v>
      </c>
      <c r="R47" s="1">
        <f>COUNTIF(Táblázat1[[#This Row],[Intézményhez csatolás (rendezhető)]],"*PTE / KPVK*")</f>
        <v>0</v>
      </c>
      <c r="S47" s="1">
        <f>COUNTIF(Táblázat1[[#This Row],[Intézményhez csatolás (rendezhető)]],"*PTE / KTK*")</f>
        <v>0</v>
      </c>
      <c r="T47" s="1">
        <f>COUNTIF(Táblázat1[[#This Row],[Intézményhez csatolás (rendezhető)]],"*PTE / MIK*")</f>
        <v>0</v>
      </c>
      <c r="U47" s="1">
        <f>COUNTIF(Táblázat1[[#This Row],[Intézményhez csatolás (rendezhető)]],"*PTE / MK*")</f>
        <v>0</v>
      </c>
      <c r="V47" s="1">
        <f>COUNTIF(Táblázat1[[#This Row],[Intézményhez csatolás (rendezhető)]],"*PTE / TTK*")</f>
        <v>0</v>
      </c>
      <c r="W47" s="1">
        <f>SUM(Táblázat1[[#This Row],[ÁJK]:[TTK]])</f>
        <v>1</v>
      </c>
    </row>
    <row r="48" spans="1:23" x14ac:dyDescent="0.25">
      <c r="A48" s="1">
        <v>34969282</v>
      </c>
      <c r="B48" s="1" t="s">
        <v>306</v>
      </c>
      <c r="C48" s="1" t="s">
        <v>307</v>
      </c>
      <c r="D48" s="1">
        <v>18</v>
      </c>
      <c r="E48" s="1" t="s">
        <v>71</v>
      </c>
      <c r="F48" s="1">
        <v>5.4</v>
      </c>
      <c r="G48" s="1">
        <v>8.25</v>
      </c>
      <c r="H48" s="1">
        <v>2024</v>
      </c>
      <c r="I48" s="1">
        <v>34</v>
      </c>
      <c r="J48" s="1" t="s">
        <v>308</v>
      </c>
      <c r="K48" s="1" t="s">
        <v>309</v>
      </c>
      <c r="L48" s="1" t="s">
        <v>310</v>
      </c>
      <c r="M48" s="1">
        <f>COUNTIF(Táblázat1[[#This Row],[Intézményhez csatolás (rendezhető)]],"*PTE / ÁJK*")</f>
        <v>0</v>
      </c>
      <c r="N48" s="1">
        <f>COUNTIF(Táblázat1[[#This Row],[Intézményhez csatolás (rendezhető)]],"*PTE / ÁOK*")</f>
        <v>1</v>
      </c>
      <c r="O48" s="1">
        <f>COUNTIF(Táblázat1[[#This Row],[Intézményhez csatolás (rendezhető)]],"*PTE / BTK*")</f>
        <v>0</v>
      </c>
      <c r="P48" s="1">
        <f>COUNTIF(Táblázat1[[#This Row],[Intézményhez csatolás (rendezhető)]],"*PTE / ETK*")</f>
        <v>0</v>
      </c>
      <c r="Q48" s="1">
        <f>COUNTIF(Táblázat1[[#This Row],[Intézményhez csatolás (rendezhető)]],"*PTE / GYTK*")</f>
        <v>0</v>
      </c>
      <c r="R48" s="1">
        <f>COUNTIF(Táblázat1[[#This Row],[Intézményhez csatolás (rendezhető)]],"*PTE / KPVK*")</f>
        <v>0</v>
      </c>
      <c r="S48" s="1">
        <f>COUNTIF(Táblázat1[[#This Row],[Intézményhez csatolás (rendezhető)]],"*PTE / KTK*")</f>
        <v>0</v>
      </c>
      <c r="T48" s="1">
        <f>COUNTIF(Táblázat1[[#This Row],[Intézményhez csatolás (rendezhető)]],"*PTE / MIK*")</f>
        <v>0</v>
      </c>
      <c r="U48" s="1">
        <f>COUNTIF(Táblázat1[[#This Row],[Intézményhez csatolás (rendezhető)]],"*PTE / MK*")</f>
        <v>0</v>
      </c>
      <c r="V48" s="1">
        <f>COUNTIF(Táblázat1[[#This Row],[Intézményhez csatolás (rendezhető)]],"*PTE / TTK*")</f>
        <v>0</v>
      </c>
      <c r="W48" s="1">
        <f>SUM(Táblázat1[[#This Row],[ÁJK]:[TTK]])</f>
        <v>1</v>
      </c>
    </row>
    <row r="49" spans="1:23" x14ac:dyDescent="0.25">
      <c r="A49" s="1">
        <v>34865681</v>
      </c>
      <c r="B49" s="1" t="s">
        <v>283</v>
      </c>
      <c r="C49" s="1" t="s">
        <v>26</v>
      </c>
      <c r="D49" s="1">
        <v>8</v>
      </c>
      <c r="E49" s="1" t="s">
        <v>92</v>
      </c>
      <c r="F49" s="1">
        <v>3.5</v>
      </c>
      <c r="G49" s="1">
        <v>1.62</v>
      </c>
      <c r="H49" s="1">
        <v>2024</v>
      </c>
      <c r="I49" s="1">
        <v>4</v>
      </c>
      <c r="J49" s="1" t="s">
        <v>284</v>
      </c>
      <c r="K49" s="1" t="s">
        <v>285</v>
      </c>
      <c r="L49" s="1" t="s">
        <v>286</v>
      </c>
      <c r="M49" s="1">
        <f>COUNTIF(Táblázat1[[#This Row],[Intézményhez csatolás (rendezhető)]],"*PTE / ÁJK*")</f>
        <v>0</v>
      </c>
      <c r="N49" s="1">
        <f>COUNTIF(Táblázat1[[#This Row],[Intézményhez csatolás (rendezhető)]],"*PTE / ÁOK*")</f>
        <v>1</v>
      </c>
      <c r="O49" s="1">
        <f>COUNTIF(Táblázat1[[#This Row],[Intézményhez csatolás (rendezhető)]],"*PTE / BTK*")</f>
        <v>0</v>
      </c>
      <c r="P49" s="1">
        <f>COUNTIF(Táblázat1[[#This Row],[Intézményhez csatolás (rendezhető)]],"*PTE / ETK*")</f>
        <v>0</v>
      </c>
      <c r="Q49" s="1">
        <f>COUNTIF(Táblázat1[[#This Row],[Intézményhez csatolás (rendezhető)]],"*PTE / GYTK*")</f>
        <v>0</v>
      </c>
      <c r="R49" s="1">
        <f>COUNTIF(Táblázat1[[#This Row],[Intézményhez csatolás (rendezhető)]],"*PTE / KPVK*")</f>
        <v>0</v>
      </c>
      <c r="S49" s="1">
        <f>COUNTIF(Táblázat1[[#This Row],[Intézményhez csatolás (rendezhető)]],"*PTE / KTK*")</f>
        <v>0</v>
      </c>
      <c r="T49" s="1">
        <f>COUNTIF(Táblázat1[[#This Row],[Intézményhez csatolás (rendezhető)]],"*PTE / MIK*")</f>
        <v>0</v>
      </c>
      <c r="U49" s="1">
        <f>COUNTIF(Táblázat1[[#This Row],[Intézményhez csatolás (rendezhető)]],"*PTE / MK*")</f>
        <v>0</v>
      </c>
      <c r="V49" s="1">
        <f>COUNTIF(Táblázat1[[#This Row],[Intézményhez csatolás (rendezhető)]],"*PTE / TTK*")</f>
        <v>0</v>
      </c>
      <c r="W49" s="1">
        <f>SUM(Táblázat1[[#This Row],[ÁJK]:[TTK]])</f>
        <v>1</v>
      </c>
    </row>
    <row r="50" spans="1:23" x14ac:dyDescent="0.25">
      <c r="A50" s="1">
        <v>34484703</v>
      </c>
      <c r="B50" s="1" t="s">
        <v>96</v>
      </c>
      <c r="C50" s="1" t="s">
        <v>19</v>
      </c>
      <c r="D50" s="1">
        <v>65</v>
      </c>
      <c r="E50" s="1" t="s">
        <v>71</v>
      </c>
      <c r="F50" s="1">
        <v>12</v>
      </c>
      <c r="G50" s="1">
        <v>6.03</v>
      </c>
      <c r="H50" s="1">
        <v>2024</v>
      </c>
      <c r="I50" s="1">
        <v>21</v>
      </c>
      <c r="J50" s="1" t="s">
        <v>97</v>
      </c>
      <c r="K50" s="1" t="s">
        <v>98</v>
      </c>
      <c r="L50" s="1" t="s">
        <v>99</v>
      </c>
      <c r="M50" s="1">
        <f>COUNTIF(Táblázat1[[#This Row],[Intézményhez csatolás (rendezhető)]],"*PTE / ÁJK*")</f>
        <v>0</v>
      </c>
      <c r="N50" s="1">
        <f>COUNTIF(Táblázat1[[#This Row],[Intézményhez csatolás (rendezhető)]],"*PTE / ÁOK*")</f>
        <v>1</v>
      </c>
      <c r="O50" s="1">
        <f>COUNTIF(Táblázat1[[#This Row],[Intézményhez csatolás (rendezhető)]],"*PTE / BTK*")</f>
        <v>0</v>
      </c>
      <c r="P50" s="1">
        <f>COUNTIF(Táblázat1[[#This Row],[Intézményhez csatolás (rendezhető)]],"*PTE / ETK*")</f>
        <v>0</v>
      </c>
      <c r="Q50" s="1">
        <f>COUNTIF(Táblázat1[[#This Row],[Intézményhez csatolás (rendezhető)]],"*PTE / GYTK*")</f>
        <v>0</v>
      </c>
      <c r="R50" s="1">
        <f>COUNTIF(Táblázat1[[#This Row],[Intézményhez csatolás (rendezhető)]],"*PTE / KPVK*")</f>
        <v>0</v>
      </c>
      <c r="S50" s="1">
        <f>COUNTIF(Táblázat1[[#This Row],[Intézményhez csatolás (rendezhető)]],"*PTE / KTK*")</f>
        <v>0</v>
      </c>
      <c r="T50" s="1">
        <f>COUNTIF(Táblázat1[[#This Row],[Intézményhez csatolás (rendezhető)]],"*PTE / MIK*")</f>
        <v>0</v>
      </c>
      <c r="U50" s="1">
        <f>COUNTIF(Táblázat1[[#This Row],[Intézményhez csatolás (rendezhető)]],"*PTE / MK*")</f>
        <v>0</v>
      </c>
      <c r="V50" s="1">
        <f>COUNTIF(Táblázat1[[#This Row],[Intézményhez csatolás (rendezhető)]],"*PTE / TTK*")</f>
        <v>0</v>
      </c>
      <c r="W50" s="1">
        <f>SUM(Táblázat1[[#This Row],[ÁJK]:[TTK]])</f>
        <v>1</v>
      </c>
    </row>
    <row r="51" spans="1:23" x14ac:dyDescent="0.25">
      <c r="A51" s="1">
        <v>35055376</v>
      </c>
      <c r="B51" s="1" t="s">
        <v>328</v>
      </c>
      <c r="C51" s="1" t="s">
        <v>9</v>
      </c>
      <c r="D51" s="1">
        <v>16</v>
      </c>
      <c r="E51" s="1" t="s">
        <v>86</v>
      </c>
      <c r="F51" s="1">
        <v>3.9</v>
      </c>
      <c r="G51" s="1">
        <v>4.32</v>
      </c>
      <c r="H51" s="1">
        <v>2024</v>
      </c>
      <c r="I51" s="1">
        <v>17</v>
      </c>
      <c r="J51" s="1" t="s">
        <v>329</v>
      </c>
      <c r="K51" s="1" t="s">
        <v>330</v>
      </c>
      <c r="L51" s="1" t="s">
        <v>331</v>
      </c>
      <c r="M51" s="1">
        <f>COUNTIF(Táblázat1[[#This Row],[Intézményhez csatolás (rendezhető)]],"*PTE / ÁJK*")</f>
        <v>0</v>
      </c>
      <c r="N51" s="1">
        <f>COUNTIF(Táblázat1[[#This Row],[Intézményhez csatolás (rendezhető)]],"*PTE / ÁOK*")</f>
        <v>1</v>
      </c>
      <c r="O51" s="1">
        <f>COUNTIF(Táblázat1[[#This Row],[Intézményhez csatolás (rendezhető)]],"*PTE / BTK*")</f>
        <v>0</v>
      </c>
      <c r="P51" s="1">
        <f>COUNTIF(Táblázat1[[#This Row],[Intézményhez csatolás (rendezhető)]],"*PTE / ETK*")</f>
        <v>0</v>
      </c>
      <c r="Q51" s="1">
        <f>COUNTIF(Táblázat1[[#This Row],[Intézményhez csatolás (rendezhető)]],"*PTE / GYTK*")</f>
        <v>0</v>
      </c>
      <c r="R51" s="1">
        <f>COUNTIF(Táblázat1[[#This Row],[Intézményhez csatolás (rendezhető)]],"*PTE / KPVK*")</f>
        <v>0</v>
      </c>
      <c r="S51" s="1">
        <f>COUNTIF(Táblázat1[[#This Row],[Intézményhez csatolás (rendezhető)]],"*PTE / KTK*")</f>
        <v>0</v>
      </c>
      <c r="T51" s="1">
        <f>COUNTIF(Táblázat1[[#This Row],[Intézményhez csatolás (rendezhető)]],"*PTE / MIK*")</f>
        <v>0</v>
      </c>
      <c r="U51" s="1">
        <f>COUNTIF(Táblázat1[[#This Row],[Intézményhez csatolás (rendezhető)]],"*PTE / MK*")</f>
        <v>0</v>
      </c>
      <c r="V51" s="1">
        <f>COUNTIF(Táblázat1[[#This Row],[Intézményhez csatolás (rendezhető)]],"*PTE / TTK*")</f>
        <v>0</v>
      </c>
      <c r="W51" s="1">
        <f>SUM(Táblázat1[[#This Row],[ÁJK]:[TTK]])</f>
        <v>1</v>
      </c>
    </row>
    <row r="52" spans="1:23" x14ac:dyDescent="0.25">
      <c r="A52" s="1">
        <v>35069433</v>
      </c>
      <c r="B52" s="1" t="s">
        <v>336</v>
      </c>
      <c r="C52" s="1" t="s">
        <v>38</v>
      </c>
      <c r="D52" s="1">
        <v>9</v>
      </c>
      <c r="E52" s="1" t="s">
        <v>86</v>
      </c>
      <c r="F52" s="1">
        <v>2</v>
      </c>
      <c r="G52" s="1">
        <v>6.3</v>
      </c>
      <c r="H52" s="1">
        <v>2024</v>
      </c>
      <c r="I52" s="1">
        <v>8</v>
      </c>
      <c r="J52" s="1" t="s">
        <v>337</v>
      </c>
      <c r="K52" s="1" t="s">
        <v>338</v>
      </c>
      <c r="L52" s="1" t="s">
        <v>339</v>
      </c>
      <c r="M52" s="1">
        <f>COUNTIF(Táblázat1[[#This Row],[Intézményhez csatolás (rendezhető)]],"*PTE / ÁJK*")</f>
        <v>0</v>
      </c>
      <c r="N52" s="1">
        <f>COUNTIF(Táblázat1[[#This Row],[Intézményhez csatolás (rendezhető)]],"*PTE / ÁOK*")</f>
        <v>1</v>
      </c>
      <c r="O52" s="1">
        <f>COUNTIF(Táblázat1[[#This Row],[Intézményhez csatolás (rendezhető)]],"*PTE / BTK*")</f>
        <v>0</v>
      </c>
      <c r="P52" s="1">
        <f>COUNTIF(Táblázat1[[#This Row],[Intézményhez csatolás (rendezhető)]],"*PTE / ETK*")</f>
        <v>0</v>
      </c>
      <c r="Q52" s="1">
        <f>COUNTIF(Táblázat1[[#This Row],[Intézményhez csatolás (rendezhető)]],"*PTE / GYTK*")</f>
        <v>0</v>
      </c>
      <c r="R52" s="1">
        <f>COUNTIF(Táblázat1[[#This Row],[Intézményhez csatolás (rendezhető)]],"*PTE / KPVK*")</f>
        <v>0</v>
      </c>
      <c r="S52" s="1">
        <f>COUNTIF(Táblázat1[[#This Row],[Intézményhez csatolás (rendezhető)]],"*PTE / KTK*")</f>
        <v>0</v>
      </c>
      <c r="T52" s="1">
        <f>COUNTIF(Táblázat1[[#This Row],[Intézményhez csatolás (rendezhető)]],"*PTE / MIK*")</f>
        <v>0</v>
      </c>
      <c r="U52" s="1">
        <f>COUNTIF(Táblázat1[[#This Row],[Intézményhez csatolás (rendezhető)]],"*PTE / MK*")</f>
        <v>0</v>
      </c>
      <c r="V52" s="1">
        <f>COUNTIF(Táblázat1[[#This Row],[Intézményhez csatolás (rendezhető)]],"*PTE / TTK*")</f>
        <v>0</v>
      </c>
      <c r="W52" s="1">
        <f>SUM(Táblázat1[[#This Row],[ÁJK]:[TTK]])</f>
        <v>1</v>
      </c>
    </row>
    <row r="53" spans="1:23" x14ac:dyDescent="0.25">
      <c r="A53" s="1">
        <v>34871745</v>
      </c>
      <c r="B53" s="1" t="s">
        <v>291</v>
      </c>
      <c r="C53" s="1" t="s">
        <v>292</v>
      </c>
      <c r="D53" s="1">
        <v>13</v>
      </c>
      <c r="E53" s="1" t="s">
        <v>71</v>
      </c>
      <c r="F53" s="1">
        <v>5.5</v>
      </c>
      <c r="G53" s="1">
        <v>3.3</v>
      </c>
      <c r="H53" s="1">
        <v>2024</v>
      </c>
      <c r="I53" s="1">
        <v>15</v>
      </c>
      <c r="J53" s="1" t="s">
        <v>293</v>
      </c>
      <c r="K53" s="1" t="s">
        <v>294</v>
      </c>
      <c r="L53" s="1" t="s">
        <v>295</v>
      </c>
      <c r="M53" s="1">
        <f>COUNTIF(Táblázat1[[#This Row],[Intézményhez csatolás (rendezhető)]],"*PTE / ÁJK*")</f>
        <v>0</v>
      </c>
      <c r="N53" s="1">
        <f>COUNTIF(Táblázat1[[#This Row],[Intézményhez csatolás (rendezhető)]],"*PTE / ÁOK*")</f>
        <v>1</v>
      </c>
      <c r="O53" s="1">
        <f>COUNTIF(Táblázat1[[#This Row],[Intézményhez csatolás (rendezhető)]],"*PTE / BTK*")</f>
        <v>0</v>
      </c>
      <c r="P53" s="1">
        <f>COUNTIF(Táblázat1[[#This Row],[Intézményhez csatolás (rendezhető)]],"*PTE / ETK*")</f>
        <v>0</v>
      </c>
      <c r="Q53" s="1">
        <f>COUNTIF(Táblázat1[[#This Row],[Intézményhez csatolás (rendezhető)]],"*PTE / GYTK*")</f>
        <v>0</v>
      </c>
      <c r="R53" s="1">
        <f>COUNTIF(Táblázat1[[#This Row],[Intézményhez csatolás (rendezhető)]],"*PTE / KPVK*")</f>
        <v>0</v>
      </c>
      <c r="S53" s="1">
        <f>COUNTIF(Táblázat1[[#This Row],[Intézményhez csatolás (rendezhető)]],"*PTE / KTK*")</f>
        <v>0</v>
      </c>
      <c r="T53" s="1">
        <f>COUNTIF(Táblázat1[[#This Row],[Intézményhez csatolás (rendezhető)]],"*PTE / MIK*")</f>
        <v>0</v>
      </c>
      <c r="U53" s="1">
        <f>COUNTIF(Táblázat1[[#This Row],[Intézményhez csatolás (rendezhető)]],"*PTE / MK*")</f>
        <v>0</v>
      </c>
      <c r="V53" s="1">
        <f>COUNTIF(Táblázat1[[#This Row],[Intézményhez csatolás (rendezhető)]],"*PTE / TTK*")</f>
        <v>0</v>
      </c>
      <c r="W53" s="1">
        <f>SUM(Táblázat1[[#This Row],[ÁJK]:[TTK]])</f>
        <v>1</v>
      </c>
    </row>
    <row r="54" spans="1:23" x14ac:dyDescent="0.25">
      <c r="A54" s="1">
        <v>35053945</v>
      </c>
      <c r="B54" s="1" t="s">
        <v>324</v>
      </c>
      <c r="C54" s="1" t="s">
        <v>40</v>
      </c>
      <c r="D54" s="1">
        <v>11</v>
      </c>
      <c r="F54" s="1">
        <v>4.0999999999999996</v>
      </c>
      <c r="G54" s="1">
        <v>2.91</v>
      </c>
      <c r="H54" s="1">
        <v>2024</v>
      </c>
      <c r="I54" s="1">
        <v>6</v>
      </c>
      <c r="J54" s="1" t="s">
        <v>325</v>
      </c>
      <c r="K54" s="1" t="s">
        <v>326</v>
      </c>
      <c r="L54" s="1" t="s">
        <v>327</v>
      </c>
      <c r="M54" s="1">
        <f>COUNTIF(Táblázat1[[#This Row],[Intézményhez csatolás (rendezhető)]],"*PTE / ÁJK*")</f>
        <v>0</v>
      </c>
      <c r="N54" s="1">
        <f>COUNTIF(Táblázat1[[#This Row],[Intézményhez csatolás (rendezhető)]],"*PTE / ÁOK*")</f>
        <v>1</v>
      </c>
      <c r="O54" s="1">
        <f>COUNTIF(Táblázat1[[#This Row],[Intézményhez csatolás (rendezhető)]],"*PTE / BTK*")</f>
        <v>0</v>
      </c>
      <c r="P54" s="1">
        <f>COUNTIF(Táblázat1[[#This Row],[Intézményhez csatolás (rendezhető)]],"*PTE / ETK*")</f>
        <v>0</v>
      </c>
      <c r="Q54" s="1">
        <f>COUNTIF(Táblázat1[[#This Row],[Intézményhez csatolás (rendezhető)]],"*PTE / GYTK*")</f>
        <v>0</v>
      </c>
      <c r="R54" s="1">
        <f>COUNTIF(Táblázat1[[#This Row],[Intézményhez csatolás (rendezhető)]],"*PTE / KPVK*")</f>
        <v>0</v>
      </c>
      <c r="S54" s="1">
        <f>COUNTIF(Táblázat1[[#This Row],[Intézményhez csatolás (rendezhető)]],"*PTE / KTK*")</f>
        <v>0</v>
      </c>
      <c r="T54" s="1">
        <f>COUNTIF(Táblázat1[[#This Row],[Intézményhez csatolás (rendezhető)]],"*PTE / MIK*")</f>
        <v>0</v>
      </c>
      <c r="U54" s="1">
        <f>COUNTIF(Táblázat1[[#This Row],[Intézményhez csatolás (rendezhető)]],"*PTE / MK*")</f>
        <v>0</v>
      </c>
      <c r="V54" s="1">
        <f>COUNTIF(Táblázat1[[#This Row],[Intézményhez csatolás (rendezhető)]],"*PTE / TTK*")</f>
        <v>0</v>
      </c>
      <c r="W54" s="1">
        <f>SUM(Táblázat1[[#This Row],[ÁJK]:[TTK]])</f>
        <v>1</v>
      </c>
    </row>
    <row r="55" spans="1:23" x14ac:dyDescent="0.25">
      <c r="A55" s="1">
        <v>34866839</v>
      </c>
      <c r="B55" s="1" t="s">
        <v>287</v>
      </c>
      <c r="C55" s="1" t="s">
        <v>288</v>
      </c>
      <c r="D55" s="1">
        <v>26</v>
      </c>
      <c r="E55" s="1" t="s">
        <v>71</v>
      </c>
      <c r="F55" s="1">
        <v>13.6</v>
      </c>
      <c r="G55" s="1">
        <v>5.31</v>
      </c>
      <c r="H55" s="1">
        <v>2024</v>
      </c>
      <c r="I55" s="1">
        <v>9</v>
      </c>
      <c r="J55" s="1" t="s">
        <v>289</v>
      </c>
      <c r="K55" s="1" t="s">
        <v>290</v>
      </c>
      <c r="L55" s="1" t="s">
        <v>264</v>
      </c>
      <c r="M55" s="1">
        <f>COUNTIF(Táblázat1[[#This Row],[Intézményhez csatolás (rendezhető)]],"*PTE / ÁJK*")</f>
        <v>0</v>
      </c>
      <c r="N55" s="1">
        <f>COUNTIF(Táblázat1[[#This Row],[Intézményhez csatolás (rendezhető)]],"*PTE / ÁOK*")</f>
        <v>1</v>
      </c>
      <c r="O55" s="1">
        <f>COUNTIF(Táblázat1[[#This Row],[Intézményhez csatolás (rendezhető)]],"*PTE / BTK*")</f>
        <v>0</v>
      </c>
      <c r="P55" s="1">
        <f>COUNTIF(Táblázat1[[#This Row],[Intézményhez csatolás (rendezhető)]],"*PTE / ETK*")</f>
        <v>0</v>
      </c>
      <c r="Q55" s="1">
        <f>COUNTIF(Táblázat1[[#This Row],[Intézményhez csatolás (rendezhető)]],"*PTE / GYTK*")</f>
        <v>0</v>
      </c>
      <c r="R55" s="1">
        <f>COUNTIF(Táblázat1[[#This Row],[Intézményhez csatolás (rendezhető)]],"*PTE / KPVK*")</f>
        <v>0</v>
      </c>
      <c r="S55" s="1">
        <f>COUNTIF(Táblázat1[[#This Row],[Intézményhez csatolás (rendezhető)]],"*PTE / KTK*")</f>
        <v>0</v>
      </c>
      <c r="T55" s="1">
        <f>COUNTIF(Táblázat1[[#This Row],[Intézményhez csatolás (rendezhető)]],"*PTE / MIK*")</f>
        <v>0</v>
      </c>
      <c r="U55" s="1">
        <f>COUNTIF(Táblázat1[[#This Row],[Intézményhez csatolás (rendezhető)]],"*PTE / MK*")</f>
        <v>0</v>
      </c>
      <c r="V55" s="1">
        <f>COUNTIF(Táblázat1[[#This Row],[Intézményhez csatolás (rendezhető)]],"*PTE / TTK*")</f>
        <v>0</v>
      </c>
      <c r="W55" s="1">
        <f>SUM(Táblázat1[[#This Row],[ÁJK]:[TTK]])</f>
        <v>1</v>
      </c>
    </row>
    <row r="56" spans="1:23" x14ac:dyDescent="0.25">
      <c r="A56" s="1">
        <v>34559005</v>
      </c>
      <c r="B56" s="1" t="s">
        <v>137</v>
      </c>
      <c r="C56" s="1" t="s">
        <v>36</v>
      </c>
      <c r="D56" s="1">
        <v>5</v>
      </c>
      <c r="E56" s="1" t="s">
        <v>86</v>
      </c>
      <c r="F56" s="1">
        <v>3.9</v>
      </c>
      <c r="G56" s="1">
        <v>1.52</v>
      </c>
      <c r="H56" s="1">
        <v>2024</v>
      </c>
      <c r="I56" s="1">
        <v>9</v>
      </c>
      <c r="J56" s="1" t="s">
        <v>138</v>
      </c>
      <c r="K56" s="1" t="s">
        <v>139</v>
      </c>
      <c r="L56" s="1" t="s">
        <v>140</v>
      </c>
      <c r="M56" s="1">
        <f>COUNTIF(Táblázat1[[#This Row],[Intézményhez csatolás (rendezhető)]],"*PTE / ÁJK*")</f>
        <v>0</v>
      </c>
      <c r="N56" s="1">
        <f>COUNTIF(Táblázat1[[#This Row],[Intézményhez csatolás (rendezhető)]],"*PTE / ÁOK*")</f>
        <v>0</v>
      </c>
      <c r="O56" s="1">
        <f>COUNTIF(Táblázat1[[#This Row],[Intézményhez csatolás (rendezhető)]],"*PTE / BTK*")</f>
        <v>1</v>
      </c>
      <c r="P56" s="1">
        <f>COUNTIF(Táblázat1[[#This Row],[Intézményhez csatolás (rendezhető)]],"*PTE / ETK*")</f>
        <v>0</v>
      </c>
      <c r="Q56" s="1">
        <f>COUNTIF(Táblázat1[[#This Row],[Intézményhez csatolás (rendezhető)]],"*PTE / GYTK*")</f>
        <v>0</v>
      </c>
      <c r="R56" s="1">
        <f>COUNTIF(Táblázat1[[#This Row],[Intézményhez csatolás (rendezhető)]],"*PTE / KPVK*")</f>
        <v>0</v>
      </c>
      <c r="S56" s="1">
        <f>COUNTIF(Táblázat1[[#This Row],[Intézményhez csatolás (rendezhető)]],"*PTE / KTK*")</f>
        <v>0</v>
      </c>
      <c r="T56" s="1">
        <f>COUNTIF(Táblázat1[[#This Row],[Intézményhez csatolás (rendezhető)]],"*PTE / MIK*")</f>
        <v>0</v>
      </c>
      <c r="U56" s="1">
        <f>COUNTIF(Táblázat1[[#This Row],[Intézményhez csatolás (rendezhető)]],"*PTE / MK*")</f>
        <v>0</v>
      </c>
      <c r="V56" s="1">
        <f>COUNTIF(Táblázat1[[#This Row],[Intézményhez csatolás (rendezhető)]],"*PTE / TTK*")</f>
        <v>0</v>
      </c>
      <c r="W56" s="1">
        <f>SUM(Táblázat1[[#This Row],[ÁJK]:[TTK]])</f>
        <v>1</v>
      </c>
    </row>
    <row r="57" spans="1:23" x14ac:dyDescent="0.25">
      <c r="A57" s="1">
        <v>35717575</v>
      </c>
      <c r="B57" s="1" t="s">
        <v>421</v>
      </c>
      <c r="C57" s="1" t="s">
        <v>422</v>
      </c>
      <c r="D57" s="1">
        <v>6</v>
      </c>
      <c r="E57" s="1" t="s">
        <v>92</v>
      </c>
      <c r="F57" s="1">
        <v>2.4</v>
      </c>
      <c r="G57" s="1">
        <v>2.71</v>
      </c>
      <c r="H57" s="1">
        <v>2024</v>
      </c>
      <c r="I57" s="1">
        <v>6</v>
      </c>
      <c r="J57" s="1" t="s">
        <v>423</v>
      </c>
      <c r="K57" s="1" t="s">
        <v>424</v>
      </c>
      <c r="L57" s="1" t="s">
        <v>300</v>
      </c>
      <c r="M57" s="1">
        <f>COUNTIF(Táblázat1[[#This Row],[Intézményhez csatolás (rendezhető)]],"*PTE / ÁJK*")</f>
        <v>0</v>
      </c>
      <c r="N57" s="1">
        <f>COUNTIF(Táblázat1[[#This Row],[Intézményhez csatolás (rendezhető)]],"*PTE / ÁOK*")</f>
        <v>1</v>
      </c>
      <c r="O57" s="1">
        <f>COUNTIF(Táblázat1[[#This Row],[Intézményhez csatolás (rendezhető)]],"*PTE / BTK*")</f>
        <v>0</v>
      </c>
      <c r="P57" s="1">
        <f>COUNTIF(Táblázat1[[#This Row],[Intézményhez csatolás (rendezhető)]],"*PTE / ETK*")</f>
        <v>0</v>
      </c>
      <c r="Q57" s="1">
        <f>COUNTIF(Táblázat1[[#This Row],[Intézményhez csatolás (rendezhető)]],"*PTE / GYTK*")</f>
        <v>0</v>
      </c>
      <c r="R57" s="1">
        <f>COUNTIF(Táblázat1[[#This Row],[Intézményhez csatolás (rendezhető)]],"*PTE / KPVK*")</f>
        <v>0</v>
      </c>
      <c r="S57" s="1">
        <f>COUNTIF(Táblázat1[[#This Row],[Intézményhez csatolás (rendezhető)]],"*PTE / KTK*")</f>
        <v>0</v>
      </c>
      <c r="T57" s="1">
        <f>COUNTIF(Táblázat1[[#This Row],[Intézményhez csatolás (rendezhető)]],"*PTE / MIK*")</f>
        <v>0</v>
      </c>
      <c r="U57" s="1">
        <f>COUNTIF(Táblázat1[[#This Row],[Intézményhez csatolás (rendezhető)]],"*PTE / MK*")</f>
        <v>0</v>
      </c>
      <c r="V57" s="1">
        <f>COUNTIF(Táblázat1[[#This Row],[Intézményhez csatolás (rendezhető)]],"*PTE / TTK*")</f>
        <v>0</v>
      </c>
      <c r="W57" s="1">
        <f>SUM(Táblázat1[[#This Row],[ÁJK]:[TTK]])</f>
        <v>1</v>
      </c>
    </row>
    <row r="58" spans="1:23" x14ac:dyDescent="0.25">
      <c r="A58" s="1">
        <v>34544856</v>
      </c>
      <c r="B58" s="1" t="s">
        <v>130</v>
      </c>
      <c r="C58" s="1" t="s">
        <v>8</v>
      </c>
      <c r="D58" s="1">
        <v>58</v>
      </c>
      <c r="E58" s="1" t="s">
        <v>71</v>
      </c>
      <c r="F58" s="1">
        <v>14.5</v>
      </c>
      <c r="G58" s="1">
        <v>8.65</v>
      </c>
      <c r="H58" s="1">
        <v>2024</v>
      </c>
      <c r="I58" s="1">
        <v>20</v>
      </c>
      <c r="J58" s="1" t="s">
        <v>131</v>
      </c>
      <c r="K58" s="1" t="s">
        <v>132</v>
      </c>
      <c r="L58" s="1" t="s">
        <v>129</v>
      </c>
      <c r="M58" s="1">
        <f>COUNTIF(Táblázat1[[#This Row],[Intézményhez csatolás (rendezhető)]],"*PTE / ÁJK*")</f>
        <v>0</v>
      </c>
      <c r="N58" s="1">
        <f>COUNTIF(Táblázat1[[#This Row],[Intézményhez csatolás (rendezhető)]],"*PTE / ÁOK*")</f>
        <v>0</v>
      </c>
      <c r="O58" s="1">
        <f>COUNTIF(Táblázat1[[#This Row],[Intézményhez csatolás (rendezhető)]],"*PTE / BTK*")</f>
        <v>0</v>
      </c>
      <c r="P58" s="1">
        <f>COUNTIF(Táblázat1[[#This Row],[Intézményhez csatolás (rendezhető)]],"*PTE / ETK*")</f>
        <v>0</v>
      </c>
      <c r="Q58" s="1">
        <f>COUNTIF(Táblázat1[[#This Row],[Intézményhez csatolás (rendezhető)]],"*PTE / GYTK*")</f>
        <v>0</v>
      </c>
      <c r="R58" s="1">
        <f>COUNTIF(Táblázat1[[#This Row],[Intézményhez csatolás (rendezhető)]],"*PTE / KPVK*")</f>
        <v>0</v>
      </c>
      <c r="S58" s="1">
        <f>COUNTIF(Táblázat1[[#This Row],[Intézményhez csatolás (rendezhető)]],"*PTE / KTK*")</f>
        <v>0</v>
      </c>
      <c r="T58" s="1">
        <f>COUNTIF(Táblázat1[[#This Row],[Intézményhez csatolás (rendezhető)]],"*PTE / MIK*")</f>
        <v>0</v>
      </c>
      <c r="U58" s="1">
        <f>COUNTIF(Táblázat1[[#This Row],[Intézményhez csatolás (rendezhető)]],"*PTE / MK*")</f>
        <v>0</v>
      </c>
      <c r="V58" s="1">
        <f>COUNTIF(Táblázat1[[#This Row],[Intézményhez csatolás (rendezhető)]],"*PTE / TTK*")</f>
        <v>1</v>
      </c>
      <c r="W58" s="1">
        <f>SUM(Táblázat1[[#This Row],[ÁJK]:[TTK]])</f>
        <v>1</v>
      </c>
    </row>
    <row r="59" spans="1:23" x14ac:dyDescent="0.25">
      <c r="A59" s="1">
        <v>34999595</v>
      </c>
      <c r="B59" s="1" t="s">
        <v>315</v>
      </c>
      <c r="C59" s="1" t="s">
        <v>316</v>
      </c>
      <c r="D59" s="1">
        <v>19</v>
      </c>
      <c r="E59" s="1" t="s">
        <v>71</v>
      </c>
      <c r="F59" s="1">
        <v>5.0999999999999996</v>
      </c>
      <c r="G59" s="1">
        <v>22.95</v>
      </c>
      <c r="H59" s="1">
        <v>2025</v>
      </c>
      <c r="I59" s="1">
        <v>13</v>
      </c>
      <c r="J59" s="1" t="s">
        <v>317</v>
      </c>
      <c r="K59" s="1" t="s">
        <v>318</v>
      </c>
      <c r="L59" s="1" t="s">
        <v>190</v>
      </c>
      <c r="M59" s="1">
        <f>COUNTIF(Táblázat1[[#This Row],[Intézményhez csatolás (rendezhető)]],"*PTE / ÁJK*")</f>
        <v>0</v>
      </c>
      <c r="N59" s="1">
        <f>COUNTIF(Táblázat1[[#This Row],[Intézményhez csatolás (rendezhető)]],"*PTE / ÁOK*")</f>
        <v>1</v>
      </c>
      <c r="O59" s="1">
        <f>COUNTIF(Táblázat1[[#This Row],[Intézményhez csatolás (rendezhető)]],"*PTE / BTK*")</f>
        <v>0</v>
      </c>
      <c r="P59" s="1">
        <f>COUNTIF(Táblázat1[[#This Row],[Intézményhez csatolás (rendezhető)]],"*PTE / ETK*")</f>
        <v>0</v>
      </c>
      <c r="Q59" s="1">
        <f>COUNTIF(Táblázat1[[#This Row],[Intézményhez csatolás (rendezhető)]],"*PTE / GYTK*")</f>
        <v>0</v>
      </c>
      <c r="R59" s="1">
        <f>COUNTIF(Táblázat1[[#This Row],[Intézményhez csatolás (rendezhető)]],"*PTE / KPVK*")</f>
        <v>0</v>
      </c>
      <c r="S59" s="1">
        <f>COUNTIF(Táblázat1[[#This Row],[Intézményhez csatolás (rendezhető)]],"*PTE / KTK*")</f>
        <v>0</v>
      </c>
      <c r="T59" s="1">
        <f>COUNTIF(Táblázat1[[#This Row],[Intézményhez csatolás (rendezhető)]],"*PTE / MIK*")</f>
        <v>0</v>
      </c>
      <c r="U59" s="1">
        <f>COUNTIF(Táblázat1[[#This Row],[Intézményhez csatolás (rendezhető)]],"*PTE / MK*")</f>
        <v>0</v>
      </c>
      <c r="V59" s="1">
        <f>COUNTIF(Táblázat1[[#This Row],[Intézményhez csatolás (rendezhető)]],"*PTE / TTK*")</f>
        <v>0</v>
      </c>
      <c r="W59" s="1">
        <f>SUM(Táblázat1[[#This Row],[ÁJK]:[TTK]])</f>
        <v>1</v>
      </c>
    </row>
    <row r="60" spans="1:23" x14ac:dyDescent="0.25">
      <c r="A60" s="1">
        <v>35162223</v>
      </c>
      <c r="B60" s="1" t="s">
        <v>357</v>
      </c>
      <c r="C60" s="1" t="s">
        <v>13</v>
      </c>
      <c r="D60" s="1">
        <v>6</v>
      </c>
      <c r="E60" s="1" t="s">
        <v>71</v>
      </c>
      <c r="F60" s="1">
        <v>5.4</v>
      </c>
      <c r="G60" s="1">
        <v>41.51</v>
      </c>
      <c r="H60" s="1">
        <v>2025</v>
      </c>
      <c r="I60" s="1">
        <v>27</v>
      </c>
      <c r="J60" s="1" t="s">
        <v>358</v>
      </c>
      <c r="K60" s="1" t="s">
        <v>359</v>
      </c>
      <c r="L60" s="1" t="s">
        <v>360</v>
      </c>
      <c r="M60" s="1">
        <f>COUNTIF(Táblázat1[[#This Row],[Intézményhez csatolás (rendezhető)]],"*PTE / ÁJK*")</f>
        <v>0</v>
      </c>
      <c r="N60" s="1">
        <f>COUNTIF(Táblázat1[[#This Row],[Intézményhez csatolás (rendezhető)]],"*PTE / ÁOK*")</f>
        <v>1</v>
      </c>
      <c r="O60" s="1">
        <f>COUNTIF(Táblázat1[[#This Row],[Intézményhez csatolás (rendezhető)]],"*PTE / BTK*")</f>
        <v>0</v>
      </c>
      <c r="P60" s="1">
        <f>COUNTIF(Táblázat1[[#This Row],[Intézményhez csatolás (rendezhető)]],"*PTE / ETK*")</f>
        <v>0</v>
      </c>
      <c r="Q60" s="1">
        <f>COUNTIF(Táblázat1[[#This Row],[Intézményhez csatolás (rendezhető)]],"*PTE / GYTK*")</f>
        <v>0</v>
      </c>
      <c r="R60" s="1">
        <f>COUNTIF(Táblázat1[[#This Row],[Intézményhez csatolás (rendezhető)]],"*PTE / KPVK*")</f>
        <v>0</v>
      </c>
      <c r="S60" s="1">
        <f>COUNTIF(Táblázat1[[#This Row],[Intézményhez csatolás (rendezhető)]],"*PTE / KTK*")</f>
        <v>0</v>
      </c>
      <c r="T60" s="1">
        <f>COUNTIF(Táblázat1[[#This Row],[Intézményhez csatolás (rendezhető)]],"*PTE / MIK*")</f>
        <v>0</v>
      </c>
      <c r="U60" s="1">
        <f>COUNTIF(Táblázat1[[#This Row],[Intézményhez csatolás (rendezhető)]],"*PTE / MK*")</f>
        <v>0</v>
      </c>
      <c r="V60" s="1">
        <f>COUNTIF(Táblázat1[[#This Row],[Intézményhez csatolás (rendezhető)]],"*PTE / TTK*")</f>
        <v>0</v>
      </c>
      <c r="W60" s="1">
        <f>SUM(Táblázat1[[#This Row],[ÁJK]:[TTK]])</f>
        <v>1</v>
      </c>
    </row>
    <row r="61" spans="1:23" x14ac:dyDescent="0.25">
      <c r="A61" s="1">
        <v>34915949</v>
      </c>
      <c r="B61" s="1" t="s">
        <v>301</v>
      </c>
      <c r="C61" s="1" t="s">
        <v>302</v>
      </c>
      <c r="D61" s="1">
        <v>21</v>
      </c>
      <c r="E61" s="1" t="s">
        <v>71</v>
      </c>
      <c r="F61" s="1">
        <v>6.8</v>
      </c>
      <c r="G61" s="1">
        <v>8.4600000000000009</v>
      </c>
      <c r="H61" s="1">
        <v>2024</v>
      </c>
      <c r="I61" s="1">
        <v>14</v>
      </c>
      <c r="J61" s="1" t="s">
        <v>303</v>
      </c>
      <c r="K61" s="1" t="s">
        <v>304</v>
      </c>
      <c r="L61" s="1" t="s">
        <v>305</v>
      </c>
      <c r="M61" s="1">
        <f>COUNTIF(Táblázat1[[#This Row],[Intézményhez csatolás (rendezhető)]],"*PTE / ÁJK*")</f>
        <v>0</v>
      </c>
      <c r="N61" s="1">
        <f>COUNTIF(Táblázat1[[#This Row],[Intézményhez csatolás (rendezhető)]],"*PTE / ÁOK*")</f>
        <v>1</v>
      </c>
      <c r="O61" s="1">
        <f>COUNTIF(Táblázat1[[#This Row],[Intézményhez csatolás (rendezhető)]],"*PTE / BTK*")</f>
        <v>0</v>
      </c>
      <c r="P61" s="1">
        <f>COUNTIF(Táblázat1[[#This Row],[Intézményhez csatolás (rendezhető)]],"*PTE / ETK*")</f>
        <v>0</v>
      </c>
      <c r="Q61" s="1">
        <f>COUNTIF(Táblázat1[[#This Row],[Intézményhez csatolás (rendezhető)]],"*PTE / GYTK*")</f>
        <v>0</v>
      </c>
      <c r="R61" s="1">
        <f>COUNTIF(Táblázat1[[#This Row],[Intézményhez csatolás (rendezhető)]],"*PTE / KPVK*")</f>
        <v>0</v>
      </c>
      <c r="S61" s="1">
        <f>COUNTIF(Táblázat1[[#This Row],[Intézményhez csatolás (rendezhető)]],"*PTE / KTK*")</f>
        <v>0</v>
      </c>
      <c r="T61" s="1">
        <f>COUNTIF(Táblázat1[[#This Row],[Intézményhez csatolás (rendezhető)]],"*PTE / MIK*")</f>
        <v>0</v>
      </c>
      <c r="U61" s="1">
        <f>COUNTIF(Táblázat1[[#This Row],[Intézményhez csatolás (rendezhető)]],"*PTE / MK*")</f>
        <v>0</v>
      </c>
      <c r="V61" s="1">
        <f>COUNTIF(Táblázat1[[#This Row],[Intézményhez csatolás (rendezhető)]],"*PTE / TTK*")</f>
        <v>0</v>
      </c>
      <c r="W61" s="1">
        <f>SUM(Táblázat1[[#This Row],[ÁJK]:[TTK]])</f>
        <v>1</v>
      </c>
    </row>
    <row r="62" spans="1:23" x14ac:dyDescent="0.25">
      <c r="A62" s="1">
        <v>35031611</v>
      </c>
      <c r="B62" s="1" t="s">
        <v>319</v>
      </c>
      <c r="C62" s="1" t="s">
        <v>320</v>
      </c>
      <c r="D62" s="1">
        <v>13</v>
      </c>
      <c r="E62" s="1" t="s">
        <v>71</v>
      </c>
      <c r="F62" s="1">
        <v>9.6</v>
      </c>
      <c r="G62" s="1">
        <v>1.63</v>
      </c>
      <c r="H62" s="1">
        <v>2024</v>
      </c>
      <c r="I62" s="1">
        <v>5</v>
      </c>
      <c r="J62" s="1" t="s">
        <v>321</v>
      </c>
      <c r="K62" s="1" t="s">
        <v>322</v>
      </c>
      <c r="L62" s="1" t="s">
        <v>323</v>
      </c>
      <c r="M62" s="1">
        <f>COUNTIF(Táblázat1[[#This Row],[Intézményhez csatolás (rendezhető)]],"*PTE / ÁJK*")</f>
        <v>0</v>
      </c>
      <c r="N62" s="1">
        <f>COUNTIF(Táblázat1[[#This Row],[Intézményhez csatolás (rendezhető)]],"*PTE / ÁOK*")</f>
        <v>1</v>
      </c>
      <c r="O62" s="1">
        <f>COUNTIF(Táblázat1[[#This Row],[Intézményhez csatolás (rendezhető)]],"*PTE / BTK*")</f>
        <v>0</v>
      </c>
      <c r="P62" s="1">
        <f>COUNTIF(Táblázat1[[#This Row],[Intézményhez csatolás (rendezhető)]],"*PTE / ETK*")</f>
        <v>0</v>
      </c>
      <c r="Q62" s="1">
        <f>COUNTIF(Táblázat1[[#This Row],[Intézményhez csatolás (rendezhető)]],"*PTE / GYTK*")</f>
        <v>0</v>
      </c>
      <c r="R62" s="1">
        <f>COUNTIF(Táblázat1[[#This Row],[Intézményhez csatolás (rendezhető)]],"*PTE / KPVK*")</f>
        <v>0</v>
      </c>
      <c r="S62" s="1">
        <f>COUNTIF(Táblázat1[[#This Row],[Intézményhez csatolás (rendezhető)]],"*PTE / KTK*")</f>
        <v>0</v>
      </c>
      <c r="T62" s="1">
        <f>COUNTIF(Táblázat1[[#This Row],[Intézményhez csatolás (rendezhető)]],"*PTE / MIK*")</f>
        <v>0</v>
      </c>
      <c r="U62" s="1">
        <f>COUNTIF(Táblázat1[[#This Row],[Intézményhez csatolás (rendezhető)]],"*PTE / MK*")</f>
        <v>0</v>
      </c>
      <c r="V62" s="1">
        <f>COUNTIF(Táblázat1[[#This Row],[Intézményhez csatolás (rendezhető)]],"*PTE / TTK*")</f>
        <v>0</v>
      </c>
      <c r="W62" s="1">
        <f>SUM(Táblázat1[[#This Row],[ÁJK]:[TTK]])</f>
        <v>1</v>
      </c>
    </row>
    <row r="63" spans="1:23" x14ac:dyDescent="0.25">
      <c r="A63" s="1">
        <v>35157784</v>
      </c>
      <c r="B63" s="1" t="s">
        <v>353</v>
      </c>
      <c r="C63" s="1" t="s">
        <v>7</v>
      </c>
      <c r="D63" s="1">
        <v>8</v>
      </c>
      <c r="E63" s="1" t="s">
        <v>71</v>
      </c>
      <c r="F63" s="1">
        <v>5.0999999999999996</v>
      </c>
      <c r="G63" s="1">
        <v>3.87</v>
      </c>
      <c r="H63" s="1">
        <v>2024</v>
      </c>
      <c r="I63" s="1">
        <v>24</v>
      </c>
      <c r="J63" s="1" t="s">
        <v>354</v>
      </c>
      <c r="K63" s="1" t="s">
        <v>355</v>
      </c>
      <c r="L63" s="1" t="s">
        <v>356</v>
      </c>
      <c r="M63" s="1">
        <f>COUNTIF(Táblázat1[[#This Row],[Intézményhez csatolás (rendezhető)]],"*PTE / ÁJK*")</f>
        <v>0</v>
      </c>
      <c r="N63" s="1">
        <f>COUNTIF(Táblázat1[[#This Row],[Intézményhez csatolás (rendezhető)]],"*PTE / ÁOK*")</f>
        <v>1</v>
      </c>
      <c r="O63" s="1">
        <f>COUNTIF(Táblázat1[[#This Row],[Intézményhez csatolás (rendezhető)]],"*PTE / BTK*")</f>
        <v>0</v>
      </c>
      <c r="P63" s="1">
        <f>COUNTIF(Táblázat1[[#This Row],[Intézményhez csatolás (rendezhető)]],"*PTE / ETK*")</f>
        <v>0</v>
      </c>
      <c r="Q63" s="1">
        <f>COUNTIF(Táblázat1[[#This Row],[Intézményhez csatolás (rendezhető)]],"*PTE / GYTK*")</f>
        <v>0</v>
      </c>
      <c r="R63" s="1">
        <f>COUNTIF(Táblázat1[[#This Row],[Intézményhez csatolás (rendezhető)]],"*PTE / KPVK*")</f>
        <v>0</v>
      </c>
      <c r="S63" s="1">
        <f>COUNTIF(Táblázat1[[#This Row],[Intézményhez csatolás (rendezhető)]],"*PTE / KTK*")</f>
        <v>0</v>
      </c>
      <c r="T63" s="1">
        <f>COUNTIF(Táblázat1[[#This Row],[Intézményhez csatolás (rendezhető)]],"*PTE / MIK*")</f>
        <v>0</v>
      </c>
      <c r="U63" s="1">
        <f>COUNTIF(Táblázat1[[#This Row],[Intézményhez csatolás (rendezhető)]],"*PTE / MK*")</f>
        <v>0</v>
      </c>
      <c r="V63" s="1">
        <f>COUNTIF(Táblázat1[[#This Row],[Intézményhez csatolás (rendezhető)]],"*PTE / TTK*")</f>
        <v>0</v>
      </c>
      <c r="W63" s="1">
        <f>SUM(Táblázat1[[#This Row],[ÁJK]:[TTK]])</f>
        <v>1</v>
      </c>
    </row>
    <row r="64" spans="1:23" x14ac:dyDescent="0.25">
      <c r="A64" s="1">
        <v>35172447</v>
      </c>
      <c r="B64" s="1" t="s">
        <v>361</v>
      </c>
      <c r="C64" s="1" t="s">
        <v>5</v>
      </c>
      <c r="D64" s="1">
        <v>3</v>
      </c>
      <c r="E64" s="1" t="s">
        <v>71</v>
      </c>
      <c r="F64" s="1">
        <v>4.9000000000000004</v>
      </c>
      <c r="G64" s="1">
        <v>3.31</v>
      </c>
      <c r="H64" s="1">
        <v>2024</v>
      </c>
      <c r="I64" s="1">
        <v>21</v>
      </c>
      <c r="J64" s="1" t="s">
        <v>362</v>
      </c>
      <c r="K64" s="1" t="s">
        <v>363</v>
      </c>
      <c r="L64" s="1" t="s">
        <v>225</v>
      </c>
      <c r="M64" s="1">
        <f>COUNTIF(Táblázat1[[#This Row],[Intézményhez csatolás (rendezhető)]],"*PTE / ÁJK*")</f>
        <v>0</v>
      </c>
      <c r="N64" s="1">
        <f>COUNTIF(Táblázat1[[#This Row],[Intézményhez csatolás (rendezhető)]],"*PTE / ÁOK*")</f>
        <v>1</v>
      </c>
      <c r="O64" s="1">
        <f>COUNTIF(Táblázat1[[#This Row],[Intézményhez csatolás (rendezhető)]],"*PTE / BTK*")</f>
        <v>0</v>
      </c>
      <c r="P64" s="1">
        <f>COUNTIF(Táblázat1[[#This Row],[Intézményhez csatolás (rendezhető)]],"*PTE / ETK*")</f>
        <v>0</v>
      </c>
      <c r="Q64" s="1">
        <f>COUNTIF(Táblázat1[[#This Row],[Intézményhez csatolás (rendezhető)]],"*PTE / GYTK*")</f>
        <v>0</v>
      </c>
      <c r="R64" s="1">
        <f>COUNTIF(Táblázat1[[#This Row],[Intézményhez csatolás (rendezhető)]],"*PTE / KPVK*")</f>
        <v>0</v>
      </c>
      <c r="S64" s="1">
        <f>COUNTIF(Táblázat1[[#This Row],[Intézményhez csatolás (rendezhető)]],"*PTE / KTK*")</f>
        <v>0</v>
      </c>
      <c r="T64" s="1">
        <f>COUNTIF(Táblázat1[[#This Row],[Intézményhez csatolás (rendezhető)]],"*PTE / MIK*")</f>
        <v>0</v>
      </c>
      <c r="U64" s="1">
        <f>COUNTIF(Táblázat1[[#This Row],[Intézményhez csatolás (rendezhető)]],"*PTE / MK*")</f>
        <v>0</v>
      </c>
      <c r="V64" s="1">
        <f>COUNTIF(Táblázat1[[#This Row],[Intézményhez csatolás (rendezhető)]],"*PTE / TTK*")</f>
        <v>0</v>
      </c>
      <c r="W64" s="1">
        <f>SUM(Táblázat1[[#This Row],[ÁJK]:[TTK]])</f>
        <v>1</v>
      </c>
    </row>
    <row r="65" spans="1:23" x14ac:dyDescent="0.25">
      <c r="A65" s="1">
        <v>35186187</v>
      </c>
      <c r="B65" s="1" t="s">
        <v>373</v>
      </c>
      <c r="C65" s="1" t="s">
        <v>43</v>
      </c>
      <c r="D65" s="1">
        <v>10</v>
      </c>
      <c r="E65" s="1" t="s">
        <v>71</v>
      </c>
      <c r="F65" s="1">
        <v>3.9</v>
      </c>
      <c r="G65" s="1">
        <v>3.72</v>
      </c>
      <c r="H65" s="1">
        <v>2024</v>
      </c>
      <c r="I65" s="1">
        <v>1</v>
      </c>
      <c r="J65" s="1" t="s">
        <v>374</v>
      </c>
      <c r="K65" s="1" t="s">
        <v>375</v>
      </c>
      <c r="L65" s="1" t="s">
        <v>376</v>
      </c>
      <c r="M65" s="1">
        <f>COUNTIF(Táblázat1[[#This Row],[Intézményhez csatolás (rendezhető)]],"*PTE / ÁJK*")</f>
        <v>0</v>
      </c>
      <c r="N65" s="1">
        <f>COUNTIF(Táblázat1[[#This Row],[Intézményhez csatolás (rendezhető)]],"*PTE / ÁOK*")</f>
        <v>0</v>
      </c>
      <c r="O65" s="1">
        <f>COUNTIF(Táblázat1[[#This Row],[Intézményhez csatolás (rendezhető)]],"*PTE / BTK*")</f>
        <v>0</v>
      </c>
      <c r="P65" s="1">
        <f>COUNTIF(Táblázat1[[#This Row],[Intézményhez csatolás (rendezhető)]],"*PTE / ETK*")</f>
        <v>0</v>
      </c>
      <c r="Q65" s="1">
        <f>COUNTIF(Táblázat1[[#This Row],[Intézményhez csatolás (rendezhető)]],"*PTE / GYTK*")</f>
        <v>0</v>
      </c>
      <c r="R65" s="1">
        <f>COUNTIF(Táblázat1[[#This Row],[Intézményhez csatolás (rendezhető)]],"*PTE / KPVK*")</f>
        <v>0</v>
      </c>
      <c r="S65" s="1">
        <f>COUNTIF(Táblázat1[[#This Row],[Intézményhez csatolás (rendezhető)]],"*PTE / KTK*")</f>
        <v>0</v>
      </c>
      <c r="T65" s="1">
        <f>COUNTIF(Táblázat1[[#This Row],[Intézményhez csatolás (rendezhető)]],"*PTE / MIK*")</f>
        <v>0</v>
      </c>
      <c r="U65" s="1">
        <f>COUNTIF(Táblázat1[[#This Row],[Intézményhez csatolás (rendezhető)]],"*PTE / MK*")</f>
        <v>0</v>
      </c>
      <c r="V65" s="1">
        <f>COUNTIF(Táblázat1[[#This Row],[Intézményhez csatolás (rendezhető)]],"*PTE / TTK*")</f>
        <v>0</v>
      </c>
      <c r="W65" s="1">
        <f>SUM(Táblázat1[[#This Row],[ÁJK]:[TTK]])</f>
        <v>0</v>
      </c>
    </row>
    <row r="66" spans="1:23" x14ac:dyDescent="0.25">
      <c r="A66" s="1">
        <v>35078799</v>
      </c>
      <c r="B66" s="1" t="s">
        <v>340</v>
      </c>
      <c r="C66" s="1" t="s">
        <v>28</v>
      </c>
      <c r="D66" s="1">
        <v>17</v>
      </c>
      <c r="E66" s="1" t="s">
        <v>71</v>
      </c>
      <c r="F66" s="1">
        <v>6</v>
      </c>
      <c r="G66" s="1">
        <v>8.41</v>
      </c>
      <c r="H66" s="1">
        <v>2024</v>
      </c>
      <c r="I66" s="1">
        <v>15</v>
      </c>
      <c r="J66" s="1" t="s">
        <v>341</v>
      </c>
      <c r="K66" s="1" t="s">
        <v>342</v>
      </c>
      <c r="L66" s="1" t="s">
        <v>343</v>
      </c>
      <c r="M66" s="1">
        <f>COUNTIF(Táblázat1[[#This Row],[Intézményhez csatolás (rendezhető)]],"*PTE / ÁJK*")</f>
        <v>0</v>
      </c>
      <c r="N66" s="1">
        <f>COUNTIF(Táblázat1[[#This Row],[Intézményhez csatolás (rendezhető)]],"*PTE / ÁOK*")</f>
        <v>0</v>
      </c>
      <c r="O66" s="1">
        <f>COUNTIF(Táblázat1[[#This Row],[Intézményhez csatolás (rendezhető)]],"*PTE / BTK*")</f>
        <v>0</v>
      </c>
      <c r="P66" s="1">
        <f>COUNTIF(Táblázat1[[#This Row],[Intézményhez csatolás (rendezhető)]],"*PTE / ETK*")</f>
        <v>0</v>
      </c>
      <c r="Q66" s="1">
        <f>COUNTIF(Táblázat1[[#This Row],[Intézményhez csatolás (rendezhető)]],"*PTE / GYTK*")</f>
        <v>1</v>
      </c>
      <c r="R66" s="1">
        <f>COUNTIF(Táblázat1[[#This Row],[Intézményhez csatolás (rendezhető)]],"*PTE / KPVK*")</f>
        <v>0</v>
      </c>
      <c r="S66" s="1">
        <f>COUNTIF(Táblázat1[[#This Row],[Intézményhez csatolás (rendezhető)]],"*PTE / KTK*")</f>
        <v>0</v>
      </c>
      <c r="T66" s="1">
        <f>COUNTIF(Táblázat1[[#This Row],[Intézményhez csatolás (rendezhető)]],"*PTE / MIK*")</f>
        <v>0</v>
      </c>
      <c r="U66" s="1">
        <f>COUNTIF(Táblázat1[[#This Row],[Intézményhez csatolás (rendezhető)]],"*PTE / MK*")</f>
        <v>0</v>
      </c>
      <c r="V66" s="1">
        <f>COUNTIF(Táblázat1[[#This Row],[Intézményhez csatolás (rendezhető)]],"*PTE / TTK*")</f>
        <v>0</v>
      </c>
      <c r="W66" s="1">
        <f>SUM(Táblázat1[[#This Row],[ÁJK]:[TTK]])</f>
        <v>1</v>
      </c>
    </row>
    <row r="67" spans="1:23" x14ac:dyDescent="0.25">
      <c r="A67" s="1">
        <v>35173029</v>
      </c>
      <c r="B67" s="1" t="s">
        <v>364</v>
      </c>
      <c r="C67" s="1" t="s">
        <v>22</v>
      </c>
      <c r="D67" s="1">
        <v>13</v>
      </c>
      <c r="E67" s="1" t="s">
        <v>86</v>
      </c>
      <c r="F67" s="1">
        <v>3.3</v>
      </c>
      <c r="G67" s="1">
        <v>4.03</v>
      </c>
      <c r="H67" s="1">
        <v>2024</v>
      </c>
      <c r="I67" s="1">
        <v>15</v>
      </c>
      <c r="J67" s="1" t="s">
        <v>365</v>
      </c>
      <c r="K67" s="1" t="s">
        <v>366</v>
      </c>
      <c r="L67" s="1" t="s">
        <v>367</v>
      </c>
      <c r="M67" s="1">
        <f>COUNTIF(Táblázat1[[#This Row],[Intézményhez csatolás (rendezhető)]],"*PTE / ÁJK*")</f>
        <v>0</v>
      </c>
      <c r="N67" s="1">
        <f>COUNTIF(Táblázat1[[#This Row],[Intézményhez csatolás (rendezhető)]],"*PTE / ÁOK*")</f>
        <v>0</v>
      </c>
      <c r="O67" s="1">
        <f>COUNTIF(Táblázat1[[#This Row],[Intézményhez csatolás (rendezhető)]],"*PTE / BTK*")</f>
        <v>0</v>
      </c>
      <c r="P67" s="1">
        <f>COUNTIF(Táblázat1[[#This Row],[Intézményhez csatolás (rendezhető)]],"*PTE / ETK*")</f>
        <v>0</v>
      </c>
      <c r="Q67" s="1">
        <f>COUNTIF(Táblázat1[[#This Row],[Intézményhez csatolás (rendezhető)]],"*PTE / GYTK*")</f>
        <v>0</v>
      </c>
      <c r="R67" s="1">
        <f>COUNTIF(Táblázat1[[#This Row],[Intézményhez csatolás (rendezhető)]],"*PTE / KPVK*")</f>
        <v>0</v>
      </c>
      <c r="S67" s="1">
        <f>COUNTIF(Táblázat1[[#This Row],[Intézményhez csatolás (rendezhető)]],"*PTE / KTK*")</f>
        <v>0</v>
      </c>
      <c r="T67" s="1">
        <f>COUNTIF(Táblázat1[[#This Row],[Intézményhez csatolás (rendezhető)]],"*PTE / MIK*")</f>
        <v>1</v>
      </c>
      <c r="U67" s="1">
        <f>COUNTIF(Táblázat1[[#This Row],[Intézményhez csatolás (rendezhető)]],"*PTE / MK*")</f>
        <v>0</v>
      </c>
      <c r="V67" s="1">
        <f>COUNTIF(Táblázat1[[#This Row],[Intézményhez csatolás (rendezhető)]],"*PTE / TTK*")</f>
        <v>0</v>
      </c>
      <c r="W67" s="1">
        <f>SUM(Táblázat1[[#This Row],[ÁJK]:[TTK]])</f>
        <v>1</v>
      </c>
    </row>
    <row r="68" spans="1:23" x14ac:dyDescent="0.25">
      <c r="A68" s="1">
        <v>35293218</v>
      </c>
      <c r="B68" s="1" t="s">
        <v>385</v>
      </c>
      <c r="C68" s="1" t="s">
        <v>386</v>
      </c>
      <c r="D68" s="1">
        <v>8</v>
      </c>
      <c r="E68" s="1" t="s">
        <v>71</v>
      </c>
      <c r="F68" s="1">
        <v>33.1</v>
      </c>
      <c r="G68" s="1">
        <v>2.78</v>
      </c>
      <c r="H68" s="1">
        <v>2024</v>
      </c>
      <c r="I68" s="1">
        <v>9</v>
      </c>
      <c r="J68" s="1" t="s">
        <v>387</v>
      </c>
      <c r="K68" s="1" t="s">
        <v>388</v>
      </c>
      <c r="L68" s="1" t="s">
        <v>389</v>
      </c>
      <c r="M68" s="1">
        <f>COUNTIF(Táblázat1[[#This Row],[Intézményhez csatolás (rendezhető)]],"*PTE / ÁJK*")</f>
        <v>0</v>
      </c>
      <c r="N68" s="1">
        <f>COUNTIF(Táblázat1[[#This Row],[Intézményhez csatolás (rendezhető)]],"*PTE / ÁOK*")</f>
        <v>1</v>
      </c>
      <c r="O68" s="1">
        <f>COUNTIF(Táblázat1[[#This Row],[Intézményhez csatolás (rendezhető)]],"*PTE / BTK*")</f>
        <v>0</v>
      </c>
      <c r="P68" s="1">
        <f>COUNTIF(Táblázat1[[#This Row],[Intézményhez csatolás (rendezhető)]],"*PTE / ETK*")</f>
        <v>0</v>
      </c>
      <c r="Q68" s="1">
        <f>COUNTIF(Táblázat1[[#This Row],[Intézményhez csatolás (rendezhető)]],"*PTE / GYTK*")</f>
        <v>0</v>
      </c>
      <c r="R68" s="1">
        <f>COUNTIF(Táblázat1[[#This Row],[Intézményhez csatolás (rendezhető)]],"*PTE / KPVK*")</f>
        <v>0</v>
      </c>
      <c r="S68" s="1">
        <f>COUNTIF(Táblázat1[[#This Row],[Intézményhez csatolás (rendezhető)]],"*PTE / KTK*")</f>
        <v>0</v>
      </c>
      <c r="T68" s="1">
        <f>COUNTIF(Táblázat1[[#This Row],[Intézményhez csatolás (rendezhető)]],"*PTE / MIK*")</f>
        <v>0</v>
      </c>
      <c r="U68" s="1">
        <f>COUNTIF(Táblázat1[[#This Row],[Intézményhez csatolás (rendezhető)]],"*PTE / MK*")</f>
        <v>0</v>
      </c>
      <c r="V68" s="1">
        <f>COUNTIF(Táblázat1[[#This Row],[Intézményhez csatolás (rendezhető)]],"*PTE / TTK*")</f>
        <v>0</v>
      </c>
      <c r="W68" s="1">
        <f>SUM(Táblázat1[[#This Row],[ÁJK]:[TTK]])</f>
        <v>1</v>
      </c>
    </row>
    <row r="69" spans="1:23" x14ac:dyDescent="0.25">
      <c r="A69" s="1">
        <v>35260079</v>
      </c>
      <c r="B69" s="1" t="s">
        <v>381</v>
      </c>
      <c r="C69" s="1" t="s">
        <v>46</v>
      </c>
      <c r="D69" s="1">
        <v>2</v>
      </c>
      <c r="E69" s="1" t="s">
        <v>86</v>
      </c>
      <c r="F69" s="1">
        <v>1.1000000000000001</v>
      </c>
      <c r="G69" s="1">
        <v>1.2</v>
      </c>
      <c r="H69" s="1">
        <v>2024</v>
      </c>
      <c r="I69" s="1">
        <v>5</v>
      </c>
      <c r="J69" s="1" t="s">
        <v>382</v>
      </c>
      <c r="K69" s="1" t="s">
        <v>383</v>
      </c>
      <c r="L69" s="1" t="s">
        <v>384</v>
      </c>
      <c r="M69" s="1">
        <f>COUNTIF(Táblázat1[[#This Row],[Intézményhez csatolás (rendezhető)]],"*PTE / ÁJK*")</f>
        <v>0</v>
      </c>
      <c r="N69" s="1">
        <f>COUNTIF(Táblázat1[[#This Row],[Intézményhez csatolás (rendezhető)]],"*PTE / ÁOK*")</f>
        <v>0</v>
      </c>
      <c r="O69" s="1">
        <f>COUNTIF(Táblázat1[[#This Row],[Intézményhez csatolás (rendezhető)]],"*PTE / BTK*")</f>
        <v>1</v>
      </c>
      <c r="P69" s="1">
        <f>COUNTIF(Táblázat1[[#This Row],[Intézményhez csatolás (rendezhető)]],"*PTE / ETK*")</f>
        <v>0</v>
      </c>
      <c r="Q69" s="1">
        <f>COUNTIF(Táblázat1[[#This Row],[Intézményhez csatolás (rendezhető)]],"*PTE / GYTK*")</f>
        <v>0</v>
      </c>
      <c r="R69" s="1">
        <f>COUNTIF(Táblázat1[[#This Row],[Intézményhez csatolás (rendezhető)]],"*PTE / KPVK*")</f>
        <v>0</v>
      </c>
      <c r="S69" s="1">
        <f>COUNTIF(Táblázat1[[#This Row],[Intézményhez csatolás (rendezhető)]],"*PTE / KTK*")</f>
        <v>0</v>
      </c>
      <c r="T69" s="1">
        <f>COUNTIF(Táblázat1[[#This Row],[Intézményhez csatolás (rendezhető)]],"*PTE / MIK*")</f>
        <v>0</v>
      </c>
      <c r="U69" s="1">
        <f>COUNTIF(Táblázat1[[#This Row],[Intézményhez csatolás (rendezhető)]],"*PTE / MK*")</f>
        <v>0</v>
      </c>
      <c r="V69" s="1">
        <f>COUNTIF(Táblázat1[[#This Row],[Intézményhez csatolás (rendezhető)]],"*PTE / TTK*")</f>
        <v>0</v>
      </c>
      <c r="W69" s="1">
        <f>SUM(Táblázat1[[#This Row],[ÁJK]:[TTK]])</f>
        <v>1</v>
      </c>
    </row>
    <row r="70" spans="1:23" x14ac:dyDescent="0.25">
      <c r="A70" s="1">
        <v>35179536</v>
      </c>
      <c r="B70" s="1" t="s">
        <v>368</v>
      </c>
      <c r="C70" s="1" t="s">
        <v>369</v>
      </c>
      <c r="D70" s="1">
        <v>9</v>
      </c>
      <c r="E70" s="1" t="s">
        <v>86</v>
      </c>
      <c r="F70" s="1">
        <v>4.3</v>
      </c>
      <c r="G70" s="1">
        <v>5.42</v>
      </c>
      <c r="H70" s="1">
        <v>2024</v>
      </c>
      <c r="I70" s="1">
        <v>12</v>
      </c>
      <c r="J70" s="1" t="s">
        <v>370</v>
      </c>
      <c r="K70" s="1" t="s">
        <v>371</v>
      </c>
      <c r="L70" s="1" t="s">
        <v>372</v>
      </c>
      <c r="M70" s="1">
        <f>COUNTIF(Táblázat1[[#This Row],[Intézményhez csatolás (rendezhető)]],"*PTE / ÁJK*")</f>
        <v>0</v>
      </c>
      <c r="N70" s="1">
        <f>COUNTIF(Táblázat1[[#This Row],[Intézményhez csatolás (rendezhető)]],"*PTE / ÁOK*")</f>
        <v>1</v>
      </c>
      <c r="O70" s="1">
        <f>COUNTIF(Táblázat1[[#This Row],[Intézményhez csatolás (rendezhető)]],"*PTE / BTK*")</f>
        <v>0</v>
      </c>
      <c r="P70" s="1">
        <f>COUNTIF(Táblázat1[[#This Row],[Intézményhez csatolás (rendezhető)]],"*PTE / ETK*")</f>
        <v>0</v>
      </c>
      <c r="Q70" s="1">
        <f>COUNTIF(Táblázat1[[#This Row],[Intézményhez csatolás (rendezhető)]],"*PTE / GYTK*")</f>
        <v>0</v>
      </c>
      <c r="R70" s="1">
        <f>COUNTIF(Táblázat1[[#This Row],[Intézményhez csatolás (rendezhető)]],"*PTE / KPVK*")</f>
        <v>0</v>
      </c>
      <c r="S70" s="1">
        <f>COUNTIF(Táblázat1[[#This Row],[Intézményhez csatolás (rendezhető)]],"*PTE / KTK*")</f>
        <v>0</v>
      </c>
      <c r="T70" s="1">
        <f>COUNTIF(Táblázat1[[#This Row],[Intézményhez csatolás (rendezhető)]],"*PTE / MIK*")</f>
        <v>0</v>
      </c>
      <c r="U70" s="1">
        <f>COUNTIF(Táblázat1[[#This Row],[Intézményhez csatolás (rendezhető)]],"*PTE / MK*")</f>
        <v>0</v>
      </c>
      <c r="V70" s="1">
        <f>COUNTIF(Táblázat1[[#This Row],[Intézményhez csatolás (rendezhető)]],"*PTE / TTK*")</f>
        <v>0</v>
      </c>
      <c r="W70" s="1">
        <f>SUM(Táblázat1[[#This Row],[ÁJK]:[TTK]])</f>
        <v>1</v>
      </c>
    </row>
    <row r="71" spans="1:23" x14ac:dyDescent="0.25">
      <c r="A71" s="1">
        <v>35148312</v>
      </c>
      <c r="B71" s="1" t="s">
        <v>348</v>
      </c>
      <c r="C71" s="1" t="s">
        <v>349</v>
      </c>
      <c r="D71" s="1">
        <v>7</v>
      </c>
      <c r="E71" s="1" t="s">
        <v>71</v>
      </c>
      <c r="F71" s="1">
        <v>6.3</v>
      </c>
      <c r="G71" s="1">
        <v>1.74</v>
      </c>
      <c r="H71" s="1">
        <v>2024</v>
      </c>
      <c r="I71" s="1">
        <v>6</v>
      </c>
      <c r="J71" s="1" t="s">
        <v>350</v>
      </c>
      <c r="K71" s="1" t="s">
        <v>351</v>
      </c>
      <c r="L71" s="1" t="s">
        <v>352</v>
      </c>
      <c r="M71" s="1">
        <f>COUNTIF(Táblázat1[[#This Row],[Intézményhez csatolás (rendezhető)]],"*PTE / ÁJK*")</f>
        <v>0</v>
      </c>
      <c r="N71" s="1">
        <f>COUNTIF(Táblázat1[[#This Row],[Intézményhez csatolás (rendezhető)]],"*PTE / ÁOK*")</f>
        <v>1</v>
      </c>
      <c r="O71" s="1">
        <f>COUNTIF(Táblázat1[[#This Row],[Intézményhez csatolás (rendezhető)]],"*PTE / BTK*")</f>
        <v>0</v>
      </c>
      <c r="P71" s="1">
        <f>COUNTIF(Táblázat1[[#This Row],[Intézményhez csatolás (rendezhető)]],"*PTE / ETK*")</f>
        <v>0</v>
      </c>
      <c r="Q71" s="1">
        <f>COUNTIF(Táblázat1[[#This Row],[Intézményhez csatolás (rendezhető)]],"*PTE / GYTK*")</f>
        <v>1</v>
      </c>
      <c r="R71" s="1">
        <f>COUNTIF(Táblázat1[[#This Row],[Intézményhez csatolás (rendezhető)]],"*PTE / KPVK*")</f>
        <v>0</v>
      </c>
      <c r="S71" s="1">
        <f>COUNTIF(Táblázat1[[#This Row],[Intézményhez csatolás (rendezhető)]],"*PTE / KTK*")</f>
        <v>0</v>
      </c>
      <c r="T71" s="1">
        <f>COUNTIF(Táblázat1[[#This Row],[Intézményhez csatolás (rendezhető)]],"*PTE / MIK*")</f>
        <v>0</v>
      </c>
      <c r="U71" s="1">
        <f>COUNTIF(Táblázat1[[#This Row],[Intézményhez csatolás (rendezhető)]],"*PTE / MK*")</f>
        <v>0</v>
      </c>
      <c r="V71" s="1">
        <f>COUNTIF(Táblázat1[[#This Row],[Intézményhez csatolás (rendezhető)]],"*PTE / TTK*")</f>
        <v>0</v>
      </c>
      <c r="W71" s="1">
        <f>SUM(Táblázat1[[#This Row],[ÁJK]:[TTK]])</f>
        <v>2</v>
      </c>
    </row>
    <row r="72" spans="1:23" x14ac:dyDescent="0.25">
      <c r="A72" s="1">
        <v>35198213</v>
      </c>
      <c r="B72" s="1" t="s">
        <v>377</v>
      </c>
      <c r="C72" s="1" t="s">
        <v>34</v>
      </c>
      <c r="D72" s="1">
        <v>20</v>
      </c>
      <c r="E72" s="1" t="s">
        <v>71</v>
      </c>
      <c r="F72" s="1">
        <v>10</v>
      </c>
      <c r="G72" s="1">
        <v>3.72</v>
      </c>
      <c r="H72" s="1">
        <v>2024</v>
      </c>
      <c r="I72" s="1">
        <v>1</v>
      </c>
      <c r="J72" s="1" t="s">
        <v>378</v>
      </c>
      <c r="K72" s="1" t="s">
        <v>379</v>
      </c>
      <c r="L72" s="1" t="s">
        <v>380</v>
      </c>
      <c r="M72" s="1">
        <f>COUNTIF(Táblázat1[[#This Row],[Intézményhez csatolás (rendezhető)]],"*PTE / ÁJK*")</f>
        <v>0</v>
      </c>
      <c r="N72" s="1">
        <f>COUNTIF(Táblázat1[[#This Row],[Intézményhez csatolás (rendezhető)]],"*PTE / ÁOK*")</f>
        <v>1</v>
      </c>
      <c r="O72" s="1">
        <f>COUNTIF(Táblázat1[[#This Row],[Intézményhez csatolás (rendezhető)]],"*PTE / BTK*")</f>
        <v>0</v>
      </c>
      <c r="P72" s="1">
        <f>COUNTIF(Táblázat1[[#This Row],[Intézményhez csatolás (rendezhető)]],"*PTE / ETK*")</f>
        <v>0</v>
      </c>
      <c r="Q72" s="1">
        <f>COUNTIF(Táblázat1[[#This Row],[Intézményhez csatolás (rendezhető)]],"*PTE / GYTK*")</f>
        <v>0</v>
      </c>
      <c r="R72" s="1">
        <f>COUNTIF(Táblázat1[[#This Row],[Intézményhez csatolás (rendezhető)]],"*PTE / KPVK*")</f>
        <v>0</v>
      </c>
      <c r="S72" s="1">
        <f>COUNTIF(Táblázat1[[#This Row],[Intézményhez csatolás (rendezhető)]],"*PTE / KTK*")</f>
        <v>0</v>
      </c>
      <c r="T72" s="1">
        <f>COUNTIF(Táblázat1[[#This Row],[Intézményhez csatolás (rendezhető)]],"*PTE / MIK*")</f>
        <v>0</v>
      </c>
      <c r="U72" s="1">
        <f>COUNTIF(Táblázat1[[#This Row],[Intézményhez csatolás (rendezhető)]],"*PTE / MK*")</f>
        <v>0</v>
      </c>
      <c r="V72" s="1">
        <f>COUNTIF(Táblázat1[[#This Row],[Intézményhez csatolás (rendezhető)]],"*PTE / TTK*")</f>
        <v>0</v>
      </c>
      <c r="W72" s="1">
        <f>SUM(Táblázat1[[#This Row],[ÁJK]:[TTK]])</f>
        <v>1</v>
      </c>
    </row>
    <row r="73" spans="1:23" x14ac:dyDescent="0.25">
      <c r="A73" s="1">
        <v>34896319</v>
      </c>
      <c r="B73" s="1" t="s">
        <v>296</v>
      </c>
      <c r="C73" s="1" t="s">
        <v>297</v>
      </c>
      <c r="D73" s="1">
        <v>37</v>
      </c>
      <c r="E73" s="1" t="s">
        <v>86</v>
      </c>
      <c r="F73" s="1">
        <v>2</v>
      </c>
      <c r="G73" s="1">
        <v>6.51</v>
      </c>
      <c r="H73" s="1">
        <v>2024</v>
      </c>
      <c r="I73" s="1">
        <v>12</v>
      </c>
      <c r="J73" s="1" t="s">
        <v>298</v>
      </c>
      <c r="K73" s="1" t="s">
        <v>299</v>
      </c>
      <c r="L73" s="1" t="s">
        <v>300</v>
      </c>
      <c r="M73" s="1">
        <f>COUNTIF(Táblázat1[[#This Row],[Intézményhez csatolás (rendezhető)]],"*PTE / ÁJK*")</f>
        <v>0</v>
      </c>
      <c r="N73" s="1">
        <f>COUNTIF(Táblázat1[[#This Row],[Intézményhez csatolás (rendezhető)]],"*PTE / ÁOK*")</f>
        <v>1</v>
      </c>
      <c r="O73" s="1">
        <f>COUNTIF(Táblázat1[[#This Row],[Intézményhez csatolás (rendezhető)]],"*PTE / BTK*")</f>
        <v>0</v>
      </c>
      <c r="P73" s="1">
        <f>COUNTIF(Táblázat1[[#This Row],[Intézményhez csatolás (rendezhető)]],"*PTE / ETK*")</f>
        <v>0</v>
      </c>
      <c r="Q73" s="1">
        <f>COUNTIF(Táblázat1[[#This Row],[Intézményhez csatolás (rendezhető)]],"*PTE / GYTK*")</f>
        <v>0</v>
      </c>
      <c r="R73" s="1">
        <f>COUNTIF(Táblázat1[[#This Row],[Intézményhez csatolás (rendezhető)]],"*PTE / KPVK*")</f>
        <v>0</v>
      </c>
      <c r="S73" s="1">
        <f>COUNTIF(Táblázat1[[#This Row],[Intézményhez csatolás (rendezhető)]],"*PTE / KTK*")</f>
        <v>0</v>
      </c>
      <c r="T73" s="1">
        <f>COUNTIF(Táblázat1[[#This Row],[Intézményhez csatolás (rendezhető)]],"*PTE / MIK*")</f>
        <v>0</v>
      </c>
      <c r="U73" s="1">
        <f>COUNTIF(Táblázat1[[#This Row],[Intézményhez csatolás (rendezhető)]],"*PTE / MK*")</f>
        <v>0</v>
      </c>
      <c r="V73" s="1">
        <f>COUNTIF(Táblázat1[[#This Row],[Intézményhez csatolás (rendezhető)]],"*PTE / TTK*")</f>
        <v>0</v>
      </c>
      <c r="W73" s="1">
        <f>SUM(Táblázat1[[#This Row],[ÁJK]:[TTK]])</f>
        <v>1</v>
      </c>
    </row>
    <row r="74" spans="1:23" x14ac:dyDescent="0.25">
      <c r="A74" s="1">
        <v>35447386</v>
      </c>
      <c r="B74" s="1" t="s">
        <v>398</v>
      </c>
      <c r="C74" s="1" t="s">
        <v>399</v>
      </c>
      <c r="D74" s="1">
        <v>7</v>
      </c>
      <c r="E74" s="1" t="s">
        <v>71</v>
      </c>
      <c r="F74" s="1">
        <v>5.4</v>
      </c>
      <c r="G74" s="1">
        <v>33.729999999999997</v>
      </c>
      <c r="H74" s="1">
        <v>2025</v>
      </c>
      <c r="I74" s="1">
        <v>21</v>
      </c>
      <c r="J74" s="1" t="s">
        <v>400</v>
      </c>
      <c r="K74" s="1" t="s">
        <v>401</v>
      </c>
      <c r="L74" s="1" t="s">
        <v>402</v>
      </c>
      <c r="M74" s="1">
        <f>COUNTIF(Táblázat1[[#This Row],[Intézményhez csatolás (rendezhető)]],"*PTE / ÁJK*")</f>
        <v>0</v>
      </c>
      <c r="N74" s="1">
        <f>COUNTIF(Táblázat1[[#This Row],[Intézményhez csatolás (rendezhető)]],"*PTE / ÁOK*")</f>
        <v>1</v>
      </c>
      <c r="O74" s="1">
        <f>COUNTIF(Táblázat1[[#This Row],[Intézményhez csatolás (rendezhető)]],"*PTE / BTK*")</f>
        <v>0</v>
      </c>
      <c r="P74" s="1">
        <f>COUNTIF(Táblázat1[[#This Row],[Intézményhez csatolás (rendezhető)]],"*PTE / ETK*")</f>
        <v>0</v>
      </c>
      <c r="Q74" s="1">
        <f>COUNTIF(Táblázat1[[#This Row],[Intézményhez csatolás (rendezhető)]],"*PTE / GYTK*")</f>
        <v>0</v>
      </c>
      <c r="R74" s="1">
        <f>COUNTIF(Táblázat1[[#This Row],[Intézményhez csatolás (rendezhető)]],"*PTE / KPVK*")</f>
        <v>0</v>
      </c>
      <c r="S74" s="1">
        <f>COUNTIF(Táblázat1[[#This Row],[Intézményhez csatolás (rendezhető)]],"*PTE / KTK*")</f>
        <v>0</v>
      </c>
      <c r="T74" s="1">
        <f>COUNTIF(Táblázat1[[#This Row],[Intézményhez csatolás (rendezhető)]],"*PTE / MIK*")</f>
        <v>0</v>
      </c>
      <c r="U74" s="1">
        <f>COUNTIF(Táblázat1[[#This Row],[Intézményhez csatolás (rendezhető)]],"*PTE / MK*")</f>
        <v>0</v>
      </c>
      <c r="V74" s="1">
        <f>COUNTIF(Táblázat1[[#This Row],[Intézményhez csatolás (rendezhető)]],"*PTE / TTK*")</f>
        <v>0</v>
      </c>
      <c r="W74" s="1">
        <f>SUM(Táblázat1[[#This Row],[ÁJK]:[TTK]])</f>
        <v>1</v>
      </c>
    </row>
    <row r="75" spans="1:23" x14ac:dyDescent="0.25">
      <c r="A75" s="1">
        <v>35427260</v>
      </c>
      <c r="B75" s="1" t="s">
        <v>394</v>
      </c>
      <c r="C75" s="1" t="s">
        <v>395</v>
      </c>
      <c r="D75" s="1">
        <v>28</v>
      </c>
      <c r="E75" s="1" t="s">
        <v>71</v>
      </c>
      <c r="F75" s="1">
        <v>10.199999999999999</v>
      </c>
      <c r="G75" s="1">
        <v>4.78</v>
      </c>
      <c r="H75" s="1">
        <v>2024</v>
      </c>
      <c r="I75" s="1">
        <v>7</v>
      </c>
      <c r="J75" s="1" t="s">
        <v>396</v>
      </c>
      <c r="K75" s="1" t="s">
        <v>397</v>
      </c>
      <c r="L75" s="1" t="s">
        <v>225</v>
      </c>
      <c r="M75" s="1">
        <f>COUNTIF(Táblázat1[[#This Row],[Intézményhez csatolás (rendezhető)]],"*PTE / ÁJK*")</f>
        <v>0</v>
      </c>
      <c r="N75" s="1">
        <f>COUNTIF(Táblázat1[[#This Row],[Intézményhez csatolás (rendezhető)]],"*PTE / ÁOK*")</f>
        <v>1</v>
      </c>
      <c r="O75" s="1">
        <f>COUNTIF(Táblázat1[[#This Row],[Intézményhez csatolás (rendezhető)]],"*PTE / BTK*")</f>
        <v>0</v>
      </c>
      <c r="P75" s="1">
        <f>COUNTIF(Táblázat1[[#This Row],[Intézményhez csatolás (rendezhető)]],"*PTE / ETK*")</f>
        <v>0</v>
      </c>
      <c r="Q75" s="1">
        <f>COUNTIF(Táblázat1[[#This Row],[Intézményhez csatolás (rendezhető)]],"*PTE / GYTK*")</f>
        <v>0</v>
      </c>
      <c r="R75" s="1">
        <f>COUNTIF(Táblázat1[[#This Row],[Intézményhez csatolás (rendezhető)]],"*PTE / KPVK*")</f>
        <v>0</v>
      </c>
      <c r="S75" s="1">
        <f>COUNTIF(Táblázat1[[#This Row],[Intézményhez csatolás (rendezhető)]],"*PTE / KTK*")</f>
        <v>0</v>
      </c>
      <c r="T75" s="1">
        <f>COUNTIF(Táblázat1[[#This Row],[Intézményhez csatolás (rendezhető)]],"*PTE / MIK*")</f>
        <v>0</v>
      </c>
      <c r="U75" s="1">
        <f>COUNTIF(Táblázat1[[#This Row],[Intézményhez csatolás (rendezhető)]],"*PTE / MK*")</f>
        <v>0</v>
      </c>
      <c r="V75" s="1">
        <f>COUNTIF(Táblázat1[[#This Row],[Intézményhez csatolás (rendezhető)]],"*PTE / TTK*")</f>
        <v>0</v>
      </c>
      <c r="W75" s="1">
        <f>SUM(Táblázat1[[#This Row],[ÁJK]:[TTK]])</f>
        <v>1</v>
      </c>
    </row>
    <row r="76" spans="1:23" x14ac:dyDescent="0.25">
      <c r="A76" s="1">
        <v>34032843</v>
      </c>
      <c r="B76" s="1" t="s">
        <v>70</v>
      </c>
      <c r="C76" s="1" t="s">
        <v>23</v>
      </c>
      <c r="D76" s="1">
        <v>10</v>
      </c>
      <c r="E76" s="1" t="s">
        <v>71</v>
      </c>
      <c r="F76" s="1">
        <v>4.8</v>
      </c>
      <c r="G76" s="1">
        <v>1.95</v>
      </c>
      <c r="H76" s="1">
        <v>2024</v>
      </c>
      <c r="I76" s="1">
        <v>12</v>
      </c>
      <c r="J76" s="1" t="s">
        <v>72</v>
      </c>
      <c r="K76" s="1" t="s">
        <v>73</v>
      </c>
      <c r="L76" s="1" t="s">
        <v>74</v>
      </c>
      <c r="M76" s="1">
        <f>COUNTIF(Táblázat1[[#This Row],[Intézményhez csatolás (rendezhető)]],"*PTE / ÁJK*")</f>
        <v>0</v>
      </c>
      <c r="N76" s="1">
        <f>COUNTIF(Táblázat1[[#This Row],[Intézményhez csatolás (rendezhető)]],"*PTE / ÁOK*")</f>
        <v>1</v>
      </c>
      <c r="O76" s="1">
        <f>COUNTIF(Táblázat1[[#This Row],[Intézményhez csatolás (rendezhető)]],"*PTE / BTK*")</f>
        <v>0</v>
      </c>
      <c r="P76" s="1">
        <f>COUNTIF(Táblázat1[[#This Row],[Intézményhez csatolás (rendezhető)]],"*PTE / ETK*")</f>
        <v>0</v>
      </c>
      <c r="Q76" s="1">
        <f>COUNTIF(Táblázat1[[#This Row],[Intézményhez csatolás (rendezhető)]],"*PTE / GYTK*")</f>
        <v>0</v>
      </c>
      <c r="R76" s="1">
        <f>COUNTIF(Táblázat1[[#This Row],[Intézményhez csatolás (rendezhető)]],"*PTE / KPVK*")</f>
        <v>0</v>
      </c>
      <c r="S76" s="1">
        <f>COUNTIF(Táblázat1[[#This Row],[Intézményhez csatolás (rendezhető)]],"*PTE / KTK*")</f>
        <v>0</v>
      </c>
      <c r="T76" s="1">
        <f>COUNTIF(Táblázat1[[#This Row],[Intézményhez csatolás (rendezhető)]],"*PTE / MIK*")</f>
        <v>0</v>
      </c>
      <c r="U76" s="1">
        <f>COUNTIF(Táblázat1[[#This Row],[Intézményhez csatolás (rendezhető)]],"*PTE / MK*")</f>
        <v>0</v>
      </c>
      <c r="V76" s="1">
        <f>COUNTIF(Táblázat1[[#This Row],[Intézményhez csatolás (rendezhető)]],"*PTE / TTK*")</f>
        <v>0</v>
      </c>
      <c r="W76" s="1">
        <f>SUM(Táblázat1[[#This Row],[ÁJK]:[TTK]])</f>
        <v>1</v>
      </c>
    </row>
    <row r="77" spans="1:23" x14ac:dyDescent="0.25">
      <c r="A77" s="1">
        <v>35645769</v>
      </c>
      <c r="B77" s="1" t="s">
        <v>411</v>
      </c>
      <c r="C77" s="1" t="s">
        <v>412</v>
      </c>
      <c r="D77" s="1">
        <v>20</v>
      </c>
      <c r="E77" s="1" t="s">
        <v>71</v>
      </c>
      <c r="F77" s="1">
        <v>41.8</v>
      </c>
      <c r="G77" s="1">
        <v>2.0299999999999998</v>
      </c>
      <c r="H77" s="1">
        <v>2024</v>
      </c>
      <c r="I77" s="1">
        <v>1</v>
      </c>
      <c r="J77" s="1" t="s">
        <v>413</v>
      </c>
      <c r="K77" s="1" t="s">
        <v>414</v>
      </c>
      <c r="L77" s="1" t="s">
        <v>415</v>
      </c>
      <c r="M77" s="1">
        <f>COUNTIF(Táblázat1[[#This Row],[Intézményhez csatolás (rendezhető)]],"*PTE / ÁJK*")</f>
        <v>0</v>
      </c>
      <c r="N77" s="1">
        <f>COUNTIF(Táblázat1[[#This Row],[Intézményhez csatolás (rendezhető)]],"*PTE / ÁOK*")</f>
        <v>1</v>
      </c>
      <c r="O77" s="1">
        <f>COUNTIF(Táblázat1[[#This Row],[Intézményhez csatolás (rendezhető)]],"*PTE / BTK*")</f>
        <v>0</v>
      </c>
      <c r="P77" s="1">
        <f>COUNTIF(Táblázat1[[#This Row],[Intézményhez csatolás (rendezhető)]],"*PTE / ETK*")</f>
        <v>0</v>
      </c>
      <c r="Q77" s="1">
        <f>COUNTIF(Táblázat1[[#This Row],[Intézményhez csatolás (rendezhető)]],"*PTE / GYTK*")</f>
        <v>0</v>
      </c>
      <c r="R77" s="1">
        <f>COUNTIF(Táblázat1[[#This Row],[Intézményhez csatolás (rendezhető)]],"*PTE / KPVK*")</f>
        <v>0</v>
      </c>
      <c r="S77" s="1">
        <f>COUNTIF(Táblázat1[[#This Row],[Intézményhez csatolás (rendezhető)]],"*PTE / KTK*")</f>
        <v>0</v>
      </c>
      <c r="T77" s="1">
        <f>COUNTIF(Táblázat1[[#This Row],[Intézményhez csatolás (rendezhető)]],"*PTE / MIK*")</f>
        <v>0</v>
      </c>
      <c r="U77" s="1">
        <f>COUNTIF(Táblázat1[[#This Row],[Intézményhez csatolás (rendezhető)]],"*PTE / MK*")</f>
        <v>0</v>
      </c>
      <c r="V77" s="1">
        <f>COUNTIF(Táblázat1[[#This Row],[Intézményhez csatolás (rendezhető)]],"*PTE / TTK*")</f>
        <v>0</v>
      </c>
      <c r="W77" s="1">
        <f>SUM(Táblázat1[[#This Row],[ÁJK]:[TTK]])</f>
        <v>1</v>
      </c>
    </row>
    <row r="78" spans="1:23" x14ac:dyDescent="0.25">
      <c r="A78" s="1">
        <v>35626738</v>
      </c>
      <c r="B78" s="1" t="s">
        <v>407</v>
      </c>
      <c r="C78" s="1" t="s">
        <v>16</v>
      </c>
      <c r="D78" s="1">
        <v>19</v>
      </c>
      <c r="G78" s="1">
        <v>31.59</v>
      </c>
      <c r="H78" s="1">
        <v>2025</v>
      </c>
      <c r="I78" s="1">
        <v>19</v>
      </c>
      <c r="J78" s="1" t="s">
        <v>408</v>
      </c>
      <c r="K78" s="1" t="s">
        <v>409</v>
      </c>
      <c r="L78" s="1" t="s">
        <v>410</v>
      </c>
      <c r="M78" s="1">
        <f>COUNTIF(Táblázat1[[#This Row],[Intézményhez csatolás (rendezhető)]],"*PTE / ÁJK*")</f>
        <v>0</v>
      </c>
      <c r="N78" s="1">
        <f>COUNTIF(Táblázat1[[#This Row],[Intézményhez csatolás (rendezhető)]],"*PTE / ÁOK*")</f>
        <v>1</v>
      </c>
      <c r="O78" s="1">
        <f>COUNTIF(Táblázat1[[#This Row],[Intézményhez csatolás (rendezhető)]],"*PTE / BTK*")</f>
        <v>0</v>
      </c>
      <c r="P78" s="1">
        <f>COUNTIF(Táblázat1[[#This Row],[Intézményhez csatolás (rendezhető)]],"*PTE / ETK*")</f>
        <v>0</v>
      </c>
      <c r="Q78" s="1">
        <f>COUNTIF(Táblázat1[[#This Row],[Intézményhez csatolás (rendezhető)]],"*PTE / GYTK*")</f>
        <v>0</v>
      </c>
      <c r="R78" s="1">
        <f>COUNTIF(Táblázat1[[#This Row],[Intézményhez csatolás (rendezhető)]],"*PTE / KPVK*")</f>
        <v>0</v>
      </c>
      <c r="S78" s="1">
        <f>COUNTIF(Táblázat1[[#This Row],[Intézményhez csatolás (rendezhető)]],"*PTE / KTK*")</f>
        <v>0</v>
      </c>
      <c r="T78" s="1">
        <f>COUNTIF(Táblázat1[[#This Row],[Intézményhez csatolás (rendezhető)]],"*PTE / MIK*")</f>
        <v>0</v>
      </c>
      <c r="U78" s="1">
        <f>COUNTIF(Táblázat1[[#This Row],[Intézményhez csatolás (rendezhető)]],"*PTE / MK*")</f>
        <v>0</v>
      </c>
      <c r="V78" s="1">
        <f>COUNTIF(Táblázat1[[#This Row],[Intézményhez csatolás (rendezhető)]],"*PTE / TTK*")</f>
        <v>0</v>
      </c>
      <c r="W78" s="1">
        <f>SUM(Táblázat1[[#This Row],[ÁJK]:[TTK]])</f>
        <v>1</v>
      </c>
    </row>
    <row r="79" spans="1:23" x14ac:dyDescent="0.25">
      <c r="A79" s="1">
        <v>35617797</v>
      </c>
      <c r="B79" s="1" t="s">
        <v>403</v>
      </c>
      <c r="C79" s="1" t="s">
        <v>20</v>
      </c>
      <c r="D79" s="1">
        <v>10</v>
      </c>
      <c r="E79" s="1" t="s">
        <v>86</v>
      </c>
      <c r="F79" s="1">
        <v>3</v>
      </c>
      <c r="G79" s="1">
        <v>4.7</v>
      </c>
      <c r="H79" s="1">
        <v>2024</v>
      </c>
      <c r="I79" s="1">
        <v>1</v>
      </c>
      <c r="J79" s="1" t="s">
        <v>404</v>
      </c>
      <c r="K79" s="1" t="s">
        <v>405</v>
      </c>
      <c r="L79" s="1" t="s">
        <v>406</v>
      </c>
      <c r="M79" s="1">
        <f>COUNTIF(Táblázat1[[#This Row],[Intézményhez csatolás (rendezhető)]],"*PTE / ÁJK*")</f>
        <v>0</v>
      </c>
      <c r="N79" s="1">
        <f>COUNTIF(Táblázat1[[#This Row],[Intézményhez csatolás (rendezhető)]],"*PTE / ÁOK*")</f>
        <v>0</v>
      </c>
      <c r="O79" s="1">
        <f>COUNTIF(Táblázat1[[#This Row],[Intézményhez csatolás (rendezhető)]],"*PTE / BTK*")</f>
        <v>0</v>
      </c>
      <c r="P79" s="1">
        <f>COUNTIF(Táblázat1[[#This Row],[Intézményhez csatolás (rendezhető)]],"*PTE / ETK*")</f>
        <v>0</v>
      </c>
      <c r="Q79" s="1">
        <f>COUNTIF(Táblázat1[[#This Row],[Intézményhez csatolás (rendezhető)]],"*PTE / GYTK*")</f>
        <v>0</v>
      </c>
      <c r="R79" s="1">
        <f>COUNTIF(Táblázat1[[#This Row],[Intézményhez csatolás (rendezhető)]],"*PTE / KPVK*")</f>
        <v>0</v>
      </c>
      <c r="S79" s="1">
        <f>COUNTIF(Táblázat1[[#This Row],[Intézményhez csatolás (rendezhető)]],"*PTE / KTK*")</f>
        <v>0</v>
      </c>
      <c r="T79" s="1">
        <f>COUNTIF(Táblázat1[[#This Row],[Intézményhez csatolás (rendezhető)]],"*PTE / MIK*")</f>
        <v>0</v>
      </c>
      <c r="U79" s="1">
        <f>COUNTIF(Táblázat1[[#This Row],[Intézményhez csatolás (rendezhető)]],"*PTE / MK*")</f>
        <v>0</v>
      </c>
      <c r="V79" s="1">
        <f>COUNTIF(Táblázat1[[#This Row],[Intézményhez csatolás (rendezhető)]],"*PTE / TTK*")</f>
        <v>0</v>
      </c>
      <c r="W79" s="1">
        <f>SUM(Táblázat1[[#This Row],[ÁJK]:[TTK]])</f>
        <v>0</v>
      </c>
    </row>
    <row r="80" spans="1:23" x14ac:dyDescent="0.25">
      <c r="A80" s="1">
        <v>35058685</v>
      </c>
      <c r="B80" s="1" t="s">
        <v>332</v>
      </c>
      <c r="C80" s="1" t="s">
        <v>15</v>
      </c>
      <c r="D80" s="1">
        <v>1563</v>
      </c>
      <c r="E80" s="1" t="s">
        <v>71</v>
      </c>
      <c r="F80" s="1">
        <v>7.6</v>
      </c>
      <c r="G80" s="1">
        <v>8.66</v>
      </c>
      <c r="H80" s="1">
        <v>2024</v>
      </c>
      <c r="I80" s="1">
        <v>15</v>
      </c>
      <c r="J80" s="1" t="s">
        <v>333</v>
      </c>
      <c r="K80" s="1" t="s">
        <v>334</v>
      </c>
      <c r="L80" s="1" t="s">
        <v>335</v>
      </c>
      <c r="M80" s="1">
        <f>COUNTIF(Táblázat1[[#This Row],[Intézményhez csatolás (rendezhető)]],"*PTE / ÁJK*")</f>
        <v>0</v>
      </c>
      <c r="N80" s="1">
        <f>COUNTIF(Táblázat1[[#This Row],[Intézményhez csatolás (rendezhető)]],"*PTE / ÁOK*")</f>
        <v>0</v>
      </c>
      <c r="O80" s="1">
        <f>COUNTIF(Táblázat1[[#This Row],[Intézményhez csatolás (rendezhető)]],"*PTE / BTK*")</f>
        <v>0</v>
      </c>
      <c r="P80" s="1">
        <f>COUNTIF(Táblázat1[[#This Row],[Intézményhez csatolás (rendezhető)]],"*PTE / ETK*")</f>
        <v>0</v>
      </c>
      <c r="Q80" s="1">
        <f>COUNTIF(Táblázat1[[#This Row],[Intézményhez csatolás (rendezhető)]],"*PTE / GYTK*")</f>
        <v>0</v>
      </c>
      <c r="R80" s="1">
        <f>COUNTIF(Táblázat1[[#This Row],[Intézményhez csatolás (rendezhető)]],"*PTE / KPVK*")</f>
        <v>0</v>
      </c>
      <c r="S80" s="1">
        <f>COUNTIF(Táblázat1[[#This Row],[Intézményhez csatolás (rendezhető)]],"*PTE / KTK*")</f>
        <v>0</v>
      </c>
      <c r="T80" s="1">
        <f>COUNTIF(Táblázat1[[#This Row],[Intézményhez csatolás (rendezhető)]],"*PTE / MIK*")</f>
        <v>0</v>
      </c>
      <c r="U80" s="1">
        <f>COUNTIF(Táblázat1[[#This Row],[Intézményhez csatolás (rendezhető)]],"*PTE / MK*")</f>
        <v>0</v>
      </c>
      <c r="V80" s="1">
        <f>COUNTIF(Táblázat1[[#This Row],[Intézményhez csatolás (rendezhető)]],"*PTE / TTK*")</f>
        <v>1</v>
      </c>
      <c r="W80" s="1">
        <f>SUM(Táblázat1[[#This Row],[ÁJK]:[TTK]])</f>
        <v>1</v>
      </c>
    </row>
    <row r="81" spans="1:23" x14ac:dyDescent="0.25">
      <c r="A81" s="1">
        <v>35662833</v>
      </c>
      <c r="B81" s="1" t="s">
        <v>416</v>
      </c>
      <c r="C81" s="1" t="s">
        <v>417</v>
      </c>
      <c r="D81" s="1">
        <v>13</v>
      </c>
      <c r="E81" s="1" t="s">
        <v>71</v>
      </c>
      <c r="F81" s="1">
        <v>18</v>
      </c>
      <c r="G81" s="1">
        <v>17.78</v>
      </c>
      <c r="H81" s="1">
        <v>2025</v>
      </c>
      <c r="I81" s="1">
        <v>5</v>
      </c>
      <c r="J81" s="1" t="s">
        <v>418</v>
      </c>
      <c r="K81" s="1" t="s">
        <v>419</v>
      </c>
      <c r="L81" s="1" t="s">
        <v>420</v>
      </c>
      <c r="M81" s="1">
        <f>COUNTIF(Táblázat1[[#This Row],[Intézményhez csatolás (rendezhető)]],"*PTE / ÁJK*")</f>
        <v>0</v>
      </c>
      <c r="N81" s="1">
        <f>COUNTIF(Táblázat1[[#This Row],[Intézményhez csatolás (rendezhető)]],"*PTE / ÁOK*")</f>
        <v>1</v>
      </c>
      <c r="O81" s="1">
        <f>COUNTIF(Táblázat1[[#This Row],[Intézményhez csatolás (rendezhető)]],"*PTE / BTK*")</f>
        <v>0</v>
      </c>
      <c r="P81" s="1">
        <f>COUNTIF(Táblázat1[[#This Row],[Intézményhez csatolás (rendezhető)]],"*PTE / ETK*")</f>
        <v>0</v>
      </c>
      <c r="Q81" s="1">
        <f>COUNTIF(Táblázat1[[#This Row],[Intézményhez csatolás (rendezhető)]],"*PTE / GYTK*")</f>
        <v>0</v>
      </c>
      <c r="R81" s="1">
        <f>COUNTIF(Táblázat1[[#This Row],[Intézményhez csatolás (rendezhető)]],"*PTE / KPVK*")</f>
        <v>0</v>
      </c>
      <c r="S81" s="1">
        <f>COUNTIF(Táblázat1[[#This Row],[Intézményhez csatolás (rendezhető)]],"*PTE / KTK*")</f>
        <v>0</v>
      </c>
      <c r="T81" s="1">
        <f>COUNTIF(Táblázat1[[#This Row],[Intézményhez csatolás (rendezhető)]],"*PTE / MIK*")</f>
        <v>0</v>
      </c>
      <c r="U81" s="1">
        <f>COUNTIF(Táblázat1[[#This Row],[Intézményhez csatolás (rendezhető)]],"*PTE / MK*")</f>
        <v>0</v>
      </c>
      <c r="V81" s="1">
        <f>COUNTIF(Táblázat1[[#This Row],[Intézményhez csatolás (rendezhető)]],"*PTE / TTK*")</f>
        <v>0</v>
      </c>
      <c r="W81" s="1">
        <f>SUM(Táblázat1[[#This Row],[ÁJK]:[TTK]])</f>
        <v>1</v>
      </c>
    </row>
    <row r="82" spans="1:23" x14ac:dyDescent="0.25">
      <c r="A82" s="1">
        <v>35139872</v>
      </c>
      <c r="B82" s="1" t="s">
        <v>344</v>
      </c>
      <c r="C82" s="1" t="s">
        <v>32</v>
      </c>
      <c r="D82" s="1">
        <v>14</v>
      </c>
      <c r="E82" s="1" t="s">
        <v>86</v>
      </c>
      <c r="F82" s="1">
        <v>3.9</v>
      </c>
      <c r="G82" s="1">
        <v>2.0299999999999998</v>
      </c>
      <c r="H82" s="1">
        <v>2024</v>
      </c>
      <c r="I82" s="1">
        <v>9</v>
      </c>
      <c r="J82" s="1" t="s">
        <v>345</v>
      </c>
      <c r="K82" s="1" t="s">
        <v>346</v>
      </c>
      <c r="L82" s="1" t="s">
        <v>347</v>
      </c>
      <c r="M82" s="1">
        <f>COUNTIF(Táblázat1[[#This Row],[Intézményhez csatolás (rendezhető)]],"*PTE / ÁJK*")</f>
        <v>0</v>
      </c>
      <c r="N82" s="1">
        <f>COUNTIF(Táblázat1[[#This Row],[Intézményhez csatolás (rendezhető)]],"*PTE / ÁOK*")</f>
        <v>1</v>
      </c>
      <c r="O82" s="1">
        <f>COUNTIF(Táblázat1[[#This Row],[Intézményhez csatolás (rendezhető)]],"*PTE / BTK*")</f>
        <v>0</v>
      </c>
      <c r="P82" s="1">
        <f>COUNTIF(Táblázat1[[#This Row],[Intézményhez csatolás (rendezhető)]],"*PTE / ETK*")</f>
        <v>0</v>
      </c>
      <c r="Q82" s="1">
        <f>COUNTIF(Táblázat1[[#This Row],[Intézményhez csatolás (rendezhető)]],"*PTE / GYTK*")</f>
        <v>0</v>
      </c>
      <c r="R82" s="1">
        <f>COUNTIF(Táblázat1[[#This Row],[Intézményhez csatolás (rendezhető)]],"*PTE / KPVK*")</f>
        <v>0</v>
      </c>
      <c r="S82" s="1">
        <f>COUNTIF(Táblázat1[[#This Row],[Intézményhez csatolás (rendezhető)]],"*PTE / KTK*")</f>
        <v>0</v>
      </c>
      <c r="T82" s="1">
        <f>COUNTIF(Táblázat1[[#This Row],[Intézményhez csatolás (rendezhető)]],"*PTE / MIK*")</f>
        <v>0</v>
      </c>
      <c r="U82" s="1">
        <f>COUNTIF(Táblázat1[[#This Row],[Intézményhez csatolás (rendezhető)]],"*PTE / MK*")</f>
        <v>0</v>
      </c>
      <c r="V82" s="1">
        <f>COUNTIF(Táblázat1[[#This Row],[Intézményhez csatolás (rendezhető)]],"*PTE / TTK*")</f>
        <v>0</v>
      </c>
      <c r="W82" s="1">
        <f>SUM(Táblázat1[[#This Row],[ÁJK]:[TTK]])</f>
        <v>1</v>
      </c>
    </row>
    <row r="83" spans="1:23" x14ac:dyDescent="0.25">
      <c r="A83" s="1">
        <v>35422693</v>
      </c>
      <c r="B83" s="1" t="s">
        <v>390</v>
      </c>
      <c r="C83" s="1" t="s">
        <v>31</v>
      </c>
      <c r="D83" s="1">
        <v>36</v>
      </c>
      <c r="E83" s="1" t="s">
        <v>71</v>
      </c>
      <c r="F83" s="1">
        <v>42.5</v>
      </c>
      <c r="G83" s="1">
        <v>2.21</v>
      </c>
      <c r="H83" s="1">
        <v>2024</v>
      </c>
      <c r="I83" s="1">
        <v>16</v>
      </c>
      <c r="J83" s="1" t="s">
        <v>391</v>
      </c>
      <c r="K83" s="1" t="s">
        <v>392</v>
      </c>
      <c r="L83" s="1" t="s">
        <v>393</v>
      </c>
      <c r="M83" s="1">
        <f>COUNTIF(Táblázat1[[#This Row],[Intézményhez csatolás (rendezhető)]],"*PTE / ÁJK*")</f>
        <v>0</v>
      </c>
      <c r="N83" s="1">
        <f>COUNTIF(Táblázat1[[#This Row],[Intézményhez csatolás (rendezhető)]],"*PTE / ÁOK*")</f>
        <v>1</v>
      </c>
      <c r="O83" s="1">
        <f>COUNTIF(Táblázat1[[#This Row],[Intézményhez csatolás (rendezhető)]],"*PTE / BTK*")</f>
        <v>0</v>
      </c>
      <c r="P83" s="1">
        <f>COUNTIF(Táblázat1[[#This Row],[Intézményhez csatolás (rendezhető)]],"*PTE / ETK*")</f>
        <v>0</v>
      </c>
      <c r="Q83" s="1">
        <f>COUNTIF(Táblázat1[[#This Row],[Intézményhez csatolás (rendezhető)]],"*PTE / GYTK*")</f>
        <v>0</v>
      </c>
      <c r="R83" s="1">
        <f>COUNTIF(Táblázat1[[#This Row],[Intézményhez csatolás (rendezhető)]],"*PTE / KPVK*")</f>
        <v>0</v>
      </c>
      <c r="S83" s="1">
        <f>COUNTIF(Táblázat1[[#This Row],[Intézményhez csatolás (rendezhető)]],"*PTE / KTK*")</f>
        <v>0</v>
      </c>
      <c r="T83" s="1">
        <f>COUNTIF(Táblázat1[[#This Row],[Intézményhez csatolás (rendezhető)]],"*PTE / MIK*")</f>
        <v>0</v>
      </c>
      <c r="U83" s="1">
        <f>COUNTIF(Táblázat1[[#This Row],[Intézményhez csatolás (rendezhető)]],"*PTE / MK*")</f>
        <v>0</v>
      </c>
      <c r="V83" s="1">
        <f>COUNTIF(Táblázat1[[#This Row],[Intézményhez csatolás (rendezhető)]],"*PTE / TTK*")</f>
        <v>0</v>
      </c>
      <c r="W83" s="1">
        <f>SUM(Táblázat1[[#This Row],[ÁJK]:[TTK]])</f>
        <v>1</v>
      </c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>
        <f>SUBTOTAL(109,Táblázat1[ÁJK])</f>
        <v>0</v>
      </c>
      <c r="N84" s="3">
        <f>SUBTOTAL(109,Táblázat1[ÁOK])</f>
        <v>52</v>
      </c>
      <c r="O84" s="3">
        <f>SUBTOTAL(109,Táblázat1[BTK])</f>
        <v>4</v>
      </c>
      <c r="P84" s="3">
        <f>SUBTOTAL(109,Táblázat1[ETK])</f>
        <v>2</v>
      </c>
      <c r="Q84" s="3">
        <f>SUBTOTAL(109,Táblázat1[GYTK])</f>
        <v>4</v>
      </c>
      <c r="R84" s="3">
        <f>SUBTOTAL(109,Táblázat1[KPVK])</f>
        <v>0</v>
      </c>
      <c r="S84" s="3">
        <f>SUBTOTAL(109,Táblázat1[KTK])</f>
        <v>1</v>
      </c>
      <c r="T84" s="3">
        <f>SUBTOTAL(109,Táblázat1[MIK])</f>
        <v>3</v>
      </c>
      <c r="U84" s="3">
        <f>SUBTOTAL(109,Táblázat1[MK])</f>
        <v>0</v>
      </c>
      <c r="V84" s="3">
        <f>SUBTOTAL(109,Táblázat1[TTK])</f>
        <v>12</v>
      </c>
      <c r="W84" s="3">
        <f>SUBTOTAL(109,Táblázat1[Össz])</f>
        <v>78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4FE6-3E99-4C18-A653-BCA9F6F88EFC}">
  <dimension ref="A1:W84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4" width="9.140625" style="1" customWidth="1"/>
    <col min="15" max="24" width="9.140625" style="1"/>
    <col min="25" max="25" width="11.7109375" style="1" bestFit="1" customWidth="1"/>
    <col min="26" max="16384" width="9.140625" style="1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/>
      <c r="L2" s="1"/>
    </row>
    <row r="3" spans="1:23" x14ac:dyDescent="0.25">
      <c r="A3" s="1"/>
      <c r="L3" s="1"/>
    </row>
    <row r="4" spans="1:23" x14ac:dyDescent="0.25">
      <c r="A4" s="1"/>
      <c r="L4" s="1"/>
    </row>
    <row r="5" spans="1:23" x14ac:dyDescent="0.25">
      <c r="A5" s="1"/>
      <c r="L5" s="1"/>
    </row>
    <row r="6" spans="1:23" x14ac:dyDescent="0.25">
      <c r="A6" s="1"/>
      <c r="L6" s="1"/>
    </row>
    <row r="7" spans="1:23" x14ac:dyDescent="0.25">
      <c r="A7" s="1"/>
      <c r="L7" s="1"/>
    </row>
    <row r="8" spans="1:23" x14ac:dyDescent="0.25">
      <c r="A8" s="1"/>
      <c r="L8" s="1"/>
    </row>
    <row r="9" spans="1:23" x14ac:dyDescent="0.25">
      <c r="A9" s="1"/>
      <c r="L9" s="1"/>
    </row>
    <row r="10" spans="1:23" x14ac:dyDescent="0.25">
      <c r="A10" s="1"/>
      <c r="L10" s="1"/>
    </row>
    <row r="11" spans="1:23" x14ac:dyDescent="0.25">
      <c r="A11" s="1"/>
      <c r="L11" s="1"/>
    </row>
    <row r="12" spans="1:23" x14ac:dyDescent="0.25">
      <c r="A12" s="1"/>
      <c r="L12" s="1"/>
    </row>
    <row r="13" spans="1:23" x14ac:dyDescent="0.25">
      <c r="A13" s="1"/>
      <c r="L13" s="1"/>
    </row>
    <row r="14" spans="1:23" x14ac:dyDescent="0.25">
      <c r="A14" s="1"/>
      <c r="L14" s="1"/>
    </row>
    <row r="15" spans="1:23" x14ac:dyDescent="0.25">
      <c r="A15" s="1"/>
      <c r="L15" s="1"/>
    </row>
    <row r="16" spans="1:23" x14ac:dyDescent="0.25">
      <c r="A16" s="1"/>
      <c r="L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23" x14ac:dyDescent="0.25">
      <c r="A81" s="1"/>
      <c r="L81" s="1"/>
    </row>
    <row r="82" spans="1:23" x14ac:dyDescent="0.25">
      <c r="A82" s="1"/>
      <c r="L82" s="1"/>
    </row>
    <row r="83" spans="1:23" x14ac:dyDescent="0.25">
      <c r="A83" s="1"/>
      <c r="L83" s="1"/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3ECC3-30E9-47EC-B60E-5E9081BDD0BE}">
  <dimension ref="A1:L13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34540521</v>
      </c>
      <c r="B2" s="1" t="s">
        <v>126</v>
      </c>
      <c r="C2" s="1" t="s">
        <v>29</v>
      </c>
      <c r="D2" s="1">
        <v>31</v>
      </c>
      <c r="E2" s="1" t="s">
        <v>71</v>
      </c>
      <c r="F2" s="1">
        <v>3</v>
      </c>
      <c r="G2" s="1">
        <v>4.83</v>
      </c>
      <c r="H2" s="1">
        <v>2024</v>
      </c>
      <c r="I2" s="1">
        <v>9</v>
      </c>
      <c r="J2" s="1" t="s">
        <v>127</v>
      </c>
      <c r="K2" s="1" t="s">
        <v>128</v>
      </c>
      <c r="L2" s="1" t="s">
        <v>129</v>
      </c>
    </row>
    <row r="3" spans="1:12" x14ac:dyDescent="0.25">
      <c r="A3" s="1">
        <v>34611048</v>
      </c>
      <c r="B3" s="1" t="s">
        <v>150</v>
      </c>
      <c r="C3" s="1" t="s">
        <v>27</v>
      </c>
      <c r="D3" s="1">
        <v>8</v>
      </c>
      <c r="E3" s="1" t="s">
        <v>86</v>
      </c>
      <c r="F3" s="1">
        <v>0</v>
      </c>
      <c r="G3" s="1">
        <v>3.23</v>
      </c>
      <c r="H3" s="1">
        <v>2024</v>
      </c>
      <c r="I3" s="1">
        <v>18</v>
      </c>
      <c r="J3" s="1" t="s">
        <v>151</v>
      </c>
      <c r="K3" s="1" t="s">
        <v>152</v>
      </c>
      <c r="L3" s="1" t="s">
        <v>153</v>
      </c>
    </row>
    <row r="4" spans="1:12" x14ac:dyDescent="0.25">
      <c r="A4" s="1">
        <v>34689825</v>
      </c>
      <c r="B4" s="1" t="s">
        <v>168</v>
      </c>
      <c r="C4" s="1" t="s">
        <v>41</v>
      </c>
      <c r="D4" s="1">
        <v>8</v>
      </c>
      <c r="E4" s="1" t="s">
        <v>86</v>
      </c>
      <c r="F4" s="1">
        <v>4.3</v>
      </c>
      <c r="G4" s="1">
        <v>2.97</v>
      </c>
      <c r="H4" s="1">
        <v>2024</v>
      </c>
      <c r="I4" s="1">
        <v>7</v>
      </c>
      <c r="J4" s="1" t="s">
        <v>169</v>
      </c>
      <c r="K4" s="1" t="s">
        <v>170</v>
      </c>
      <c r="L4" s="1" t="s">
        <v>171</v>
      </c>
    </row>
    <row r="5" spans="1:12" x14ac:dyDescent="0.25">
      <c r="A5" s="1">
        <v>34645083</v>
      </c>
      <c r="B5" s="1" t="s">
        <v>154</v>
      </c>
      <c r="C5" s="1" t="s">
        <v>33</v>
      </c>
      <c r="D5" s="1">
        <v>60</v>
      </c>
      <c r="E5" s="1" t="s">
        <v>86</v>
      </c>
      <c r="F5" s="1">
        <v>2.6</v>
      </c>
      <c r="G5" s="1">
        <v>3.17</v>
      </c>
      <c r="H5" s="1">
        <v>2024</v>
      </c>
      <c r="I5" s="1">
        <v>7</v>
      </c>
      <c r="J5" s="1" t="s">
        <v>155</v>
      </c>
      <c r="K5" s="1" t="s">
        <v>156</v>
      </c>
      <c r="L5" s="1" t="s">
        <v>157</v>
      </c>
    </row>
    <row r="6" spans="1:12" x14ac:dyDescent="0.25">
      <c r="A6" s="1">
        <v>34744526</v>
      </c>
      <c r="B6" s="1" t="s">
        <v>200</v>
      </c>
      <c r="C6" s="1" t="s">
        <v>0</v>
      </c>
      <c r="D6" s="1">
        <v>85</v>
      </c>
      <c r="E6" s="1" t="s">
        <v>71</v>
      </c>
      <c r="F6" s="1">
        <v>11.7</v>
      </c>
      <c r="G6" s="1">
        <v>26.61</v>
      </c>
      <c r="H6" s="1">
        <v>2024</v>
      </c>
      <c r="I6" s="1">
        <v>60</v>
      </c>
      <c r="J6" s="1" t="s">
        <v>201</v>
      </c>
      <c r="K6" s="1" t="s">
        <v>202</v>
      </c>
      <c r="L6" s="1" t="s">
        <v>203</v>
      </c>
    </row>
    <row r="7" spans="1:12" x14ac:dyDescent="0.25">
      <c r="A7" s="1">
        <v>34596731</v>
      </c>
      <c r="B7" s="1" t="s">
        <v>146</v>
      </c>
      <c r="C7" s="1" t="s">
        <v>25</v>
      </c>
      <c r="D7" s="1">
        <v>10</v>
      </c>
      <c r="E7" s="1" t="s">
        <v>86</v>
      </c>
      <c r="F7" s="1">
        <v>3.3</v>
      </c>
      <c r="G7" s="1">
        <v>2.89</v>
      </c>
      <c r="H7" s="1">
        <v>2024</v>
      </c>
      <c r="I7" s="1">
        <v>10</v>
      </c>
      <c r="J7" s="1" t="s">
        <v>147</v>
      </c>
      <c r="K7" s="1" t="s">
        <v>148</v>
      </c>
      <c r="L7" s="1" t="s">
        <v>149</v>
      </c>
    </row>
    <row r="8" spans="1:12" x14ac:dyDescent="0.25">
      <c r="A8" s="1">
        <v>34793954</v>
      </c>
      <c r="B8" s="1" t="s">
        <v>248</v>
      </c>
      <c r="C8" s="1" t="s">
        <v>249</v>
      </c>
      <c r="D8" s="1">
        <v>265</v>
      </c>
      <c r="E8" s="1" t="s">
        <v>86</v>
      </c>
      <c r="F8" s="1">
        <v>2.7</v>
      </c>
      <c r="G8" s="1">
        <v>6.57</v>
      </c>
      <c r="H8" s="1">
        <v>2024</v>
      </c>
      <c r="I8" s="1">
        <v>20</v>
      </c>
      <c r="J8" s="1" t="s">
        <v>250</v>
      </c>
      <c r="K8" s="1" t="s">
        <v>251</v>
      </c>
      <c r="L8" s="1" t="s">
        <v>252</v>
      </c>
    </row>
    <row r="9" spans="1:12" x14ac:dyDescent="0.25">
      <c r="A9" s="1">
        <v>34791227</v>
      </c>
      <c r="B9" s="1" t="s">
        <v>244</v>
      </c>
      <c r="C9" s="1" t="s">
        <v>42</v>
      </c>
      <c r="D9" s="1">
        <v>5</v>
      </c>
      <c r="E9" s="1" t="s">
        <v>86</v>
      </c>
      <c r="F9" s="1">
        <v>2.5</v>
      </c>
      <c r="G9" s="1">
        <v>3.48</v>
      </c>
      <c r="H9" s="1">
        <v>2024</v>
      </c>
      <c r="I9" s="1">
        <v>8</v>
      </c>
      <c r="J9" s="1" t="s">
        <v>245</v>
      </c>
      <c r="K9" s="1" t="s">
        <v>246</v>
      </c>
      <c r="L9" s="1" t="s">
        <v>247</v>
      </c>
    </row>
    <row r="10" spans="1:12" x14ac:dyDescent="0.25">
      <c r="A10" s="1">
        <v>34734182</v>
      </c>
      <c r="B10" s="1" t="s">
        <v>196</v>
      </c>
      <c r="C10" s="1" t="s">
        <v>18</v>
      </c>
      <c r="D10" s="1">
        <v>4</v>
      </c>
      <c r="E10" s="1" t="s">
        <v>86</v>
      </c>
      <c r="F10" s="1">
        <v>3.4</v>
      </c>
      <c r="G10" s="1">
        <v>4.46</v>
      </c>
      <c r="H10" s="1">
        <v>2024</v>
      </c>
      <c r="I10" s="1">
        <v>14</v>
      </c>
      <c r="J10" s="1" t="s">
        <v>197</v>
      </c>
      <c r="K10" s="1" t="s">
        <v>198</v>
      </c>
      <c r="L10" s="1" t="s">
        <v>199</v>
      </c>
    </row>
    <row r="11" spans="1:12" x14ac:dyDescent="0.25">
      <c r="A11" s="1">
        <v>34865631</v>
      </c>
      <c r="B11" s="1" t="s">
        <v>279</v>
      </c>
      <c r="C11" s="1" t="s">
        <v>24</v>
      </c>
      <c r="D11" s="1">
        <v>30</v>
      </c>
      <c r="E11" s="1" t="s">
        <v>71</v>
      </c>
      <c r="F11" s="1">
        <v>14.5</v>
      </c>
      <c r="G11" s="1">
        <v>5.62</v>
      </c>
      <c r="H11" s="1">
        <v>2024</v>
      </c>
      <c r="I11" s="1">
        <v>7</v>
      </c>
      <c r="J11" s="1" t="s">
        <v>280</v>
      </c>
      <c r="K11" s="1" t="s">
        <v>281</v>
      </c>
      <c r="L11" s="1" t="s">
        <v>282</v>
      </c>
    </row>
    <row r="12" spans="1:12" x14ac:dyDescent="0.25">
      <c r="A12" s="1">
        <v>34544856</v>
      </c>
      <c r="B12" s="1" t="s">
        <v>130</v>
      </c>
      <c r="C12" s="1" t="s">
        <v>8</v>
      </c>
      <c r="D12" s="1">
        <v>58</v>
      </c>
      <c r="E12" s="1" t="s">
        <v>71</v>
      </c>
      <c r="F12" s="1">
        <v>14.5</v>
      </c>
      <c r="G12" s="1">
        <v>8.65</v>
      </c>
      <c r="H12" s="1">
        <v>2024</v>
      </c>
      <c r="I12" s="1">
        <v>20</v>
      </c>
      <c r="J12" s="1" t="s">
        <v>131</v>
      </c>
      <c r="K12" s="1" t="s">
        <v>132</v>
      </c>
      <c r="L12" s="1" t="s">
        <v>129</v>
      </c>
    </row>
    <row r="13" spans="1:12" x14ac:dyDescent="0.25">
      <c r="A13" s="1">
        <v>35058685</v>
      </c>
      <c r="B13" s="1" t="s">
        <v>332</v>
      </c>
      <c r="C13" s="1" t="s">
        <v>15</v>
      </c>
      <c r="D13" s="1">
        <v>1563</v>
      </c>
      <c r="E13" s="1" t="s">
        <v>71</v>
      </c>
      <c r="F13" s="1">
        <v>7.6</v>
      </c>
      <c r="G13" s="1">
        <v>8.66</v>
      </c>
      <c r="H13" s="1">
        <v>2024</v>
      </c>
      <c r="I13" s="1">
        <v>15</v>
      </c>
      <c r="J13" s="1" t="s">
        <v>333</v>
      </c>
      <c r="K13" s="1" t="s">
        <v>334</v>
      </c>
      <c r="L13" s="1" t="s">
        <v>335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C25F-8D25-4A7B-84A9-862557ABFAEB}">
  <dimension ref="A1:W84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4" width="9.140625" style="1" customWidth="1"/>
    <col min="15" max="24" width="9.140625" style="1"/>
    <col min="25" max="25" width="11.7109375" style="1" bestFit="1" customWidth="1"/>
    <col min="26" max="16384" width="9.140625" style="1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/>
      <c r="L2" s="1"/>
    </row>
    <row r="3" spans="1:23" x14ac:dyDescent="0.25">
      <c r="A3" s="1"/>
      <c r="L3" s="1"/>
    </row>
    <row r="4" spans="1:23" x14ac:dyDescent="0.25">
      <c r="A4" s="1"/>
      <c r="L4" s="1"/>
    </row>
    <row r="5" spans="1:23" x14ac:dyDescent="0.25">
      <c r="A5" s="1"/>
      <c r="L5" s="1"/>
    </row>
    <row r="6" spans="1:23" x14ac:dyDescent="0.25">
      <c r="A6" s="1"/>
      <c r="L6" s="1"/>
    </row>
    <row r="7" spans="1:23" x14ac:dyDescent="0.25">
      <c r="A7" s="1"/>
      <c r="L7" s="1"/>
    </row>
    <row r="8" spans="1:23" x14ac:dyDescent="0.25">
      <c r="A8" s="1"/>
      <c r="L8" s="1"/>
    </row>
    <row r="9" spans="1:23" x14ac:dyDescent="0.25">
      <c r="A9" s="1"/>
      <c r="L9" s="1"/>
    </row>
    <row r="10" spans="1:23" x14ac:dyDescent="0.25">
      <c r="A10" s="1"/>
      <c r="L10" s="1"/>
    </row>
    <row r="11" spans="1:23" x14ac:dyDescent="0.25">
      <c r="A11" s="1"/>
      <c r="L11" s="1"/>
    </row>
    <row r="12" spans="1:23" x14ac:dyDescent="0.25">
      <c r="A12" s="1"/>
      <c r="L12" s="1"/>
    </row>
    <row r="13" spans="1:23" x14ac:dyDescent="0.25">
      <c r="A13" s="1"/>
      <c r="L13" s="1"/>
    </row>
    <row r="14" spans="1:23" x14ac:dyDescent="0.25">
      <c r="A14" s="1"/>
      <c r="L14" s="1"/>
    </row>
    <row r="15" spans="1:23" x14ac:dyDescent="0.25">
      <c r="A15" s="1"/>
      <c r="L15" s="1"/>
    </row>
    <row r="16" spans="1:23" x14ac:dyDescent="0.25">
      <c r="A16" s="1"/>
      <c r="L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23" x14ac:dyDescent="0.25">
      <c r="A81" s="1"/>
      <c r="L81" s="1"/>
    </row>
    <row r="82" spans="1:23" x14ac:dyDescent="0.25">
      <c r="A82" s="1"/>
      <c r="L82" s="1"/>
    </row>
    <row r="83" spans="1:23" x14ac:dyDescent="0.25">
      <c r="A83" s="1"/>
      <c r="L83" s="1"/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FF30-CB87-4FA0-B095-8ABC549AAD7F}">
  <dimension ref="A1:L53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34501793</v>
      </c>
      <c r="B2" s="1" t="s">
        <v>104</v>
      </c>
      <c r="C2" s="1" t="s">
        <v>105</v>
      </c>
      <c r="D2" s="1">
        <v>10</v>
      </c>
      <c r="E2" s="1" t="s">
        <v>86</v>
      </c>
      <c r="F2" s="1">
        <v>3.9</v>
      </c>
      <c r="G2" s="1">
        <v>4.04</v>
      </c>
      <c r="H2" s="1">
        <v>2024</v>
      </c>
      <c r="I2" s="1">
        <v>10</v>
      </c>
      <c r="J2" s="1" t="s">
        <v>106</v>
      </c>
      <c r="K2" s="1" t="s">
        <v>107</v>
      </c>
      <c r="L2" s="1" t="s">
        <v>108</v>
      </c>
    </row>
    <row r="3" spans="1:12" x14ac:dyDescent="0.25">
      <c r="A3" s="1">
        <v>34498800</v>
      </c>
      <c r="B3" s="1" t="s">
        <v>100</v>
      </c>
      <c r="C3" s="1" t="s">
        <v>35</v>
      </c>
      <c r="D3" s="1">
        <v>12</v>
      </c>
      <c r="E3" s="1" t="s">
        <v>71</v>
      </c>
      <c r="F3" s="1">
        <v>8.6999999999999993</v>
      </c>
      <c r="G3" s="1">
        <v>4.78</v>
      </c>
      <c r="H3" s="1">
        <v>2024</v>
      </c>
      <c r="I3" s="1">
        <v>7</v>
      </c>
      <c r="J3" s="1" t="s">
        <v>101</v>
      </c>
      <c r="K3" s="1" t="s">
        <v>102</v>
      </c>
      <c r="L3" s="1" t="s">
        <v>103</v>
      </c>
    </row>
    <row r="4" spans="1:12" x14ac:dyDescent="0.25">
      <c r="A4" s="1">
        <v>34532941</v>
      </c>
      <c r="B4" s="1" t="s">
        <v>122</v>
      </c>
      <c r="C4" s="1" t="s">
        <v>39</v>
      </c>
      <c r="D4" s="1">
        <v>10</v>
      </c>
      <c r="E4" s="1" t="s">
        <v>71</v>
      </c>
      <c r="F4" s="1">
        <v>4.5999999999999996</v>
      </c>
      <c r="G4" s="1">
        <v>2.61</v>
      </c>
      <c r="H4" s="1">
        <v>2024</v>
      </c>
      <c r="I4" s="1">
        <v>6</v>
      </c>
      <c r="J4" s="1" t="s">
        <v>123</v>
      </c>
      <c r="K4" s="1" t="s">
        <v>124</v>
      </c>
      <c r="L4" s="1" t="s">
        <v>125</v>
      </c>
    </row>
    <row r="5" spans="1:12" x14ac:dyDescent="0.25">
      <c r="A5" s="1">
        <v>34561494</v>
      </c>
      <c r="B5" s="1" t="s">
        <v>141</v>
      </c>
      <c r="C5" s="1" t="s">
        <v>142</v>
      </c>
      <c r="D5" s="1">
        <v>19</v>
      </c>
      <c r="E5" s="1" t="s">
        <v>71</v>
      </c>
      <c r="F5" s="1">
        <v>3.9</v>
      </c>
      <c r="G5" s="1">
        <v>15.61</v>
      </c>
      <c r="H5" s="1">
        <v>2024</v>
      </c>
      <c r="I5" s="1">
        <v>21</v>
      </c>
      <c r="J5" s="1" t="s">
        <v>143</v>
      </c>
      <c r="K5" s="1" t="s">
        <v>144</v>
      </c>
      <c r="L5" s="1" t="s">
        <v>145</v>
      </c>
    </row>
    <row r="6" spans="1:12" x14ac:dyDescent="0.25">
      <c r="A6" s="1">
        <v>34477399</v>
      </c>
      <c r="B6" s="1" t="s">
        <v>84</v>
      </c>
      <c r="C6" s="1" t="s">
        <v>85</v>
      </c>
      <c r="D6" s="1">
        <v>11</v>
      </c>
      <c r="E6" s="1" t="s">
        <v>86</v>
      </c>
      <c r="F6" s="1">
        <v>3.8</v>
      </c>
      <c r="G6" s="1">
        <v>3.23</v>
      </c>
      <c r="H6" s="1">
        <v>2024</v>
      </c>
      <c r="I6" s="1">
        <v>4</v>
      </c>
      <c r="J6" s="1" t="s">
        <v>87</v>
      </c>
      <c r="K6" s="1" t="s">
        <v>88</v>
      </c>
      <c r="L6" s="1" t="s">
        <v>89</v>
      </c>
    </row>
    <row r="7" spans="1:12" x14ac:dyDescent="0.25">
      <c r="A7" s="1">
        <v>35790405</v>
      </c>
      <c r="B7" s="1" t="s">
        <v>425</v>
      </c>
      <c r="C7" s="1" t="s">
        <v>30</v>
      </c>
      <c r="D7" s="1">
        <v>13</v>
      </c>
      <c r="E7" s="1" t="s">
        <v>86</v>
      </c>
      <c r="F7" s="1">
        <v>4.2</v>
      </c>
      <c r="G7" s="1">
        <v>3.3</v>
      </c>
      <c r="H7" s="1">
        <v>2024</v>
      </c>
      <c r="I7" s="1">
        <v>5</v>
      </c>
      <c r="J7" s="1" t="s">
        <v>426</v>
      </c>
      <c r="K7" s="1" t="s">
        <v>427</v>
      </c>
      <c r="L7" s="1" t="s">
        <v>428</v>
      </c>
    </row>
    <row r="8" spans="1:12" x14ac:dyDescent="0.25">
      <c r="A8" s="1">
        <v>34717724</v>
      </c>
      <c r="B8" s="1" t="s">
        <v>172</v>
      </c>
      <c r="C8" s="1" t="s">
        <v>173</v>
      </c>
      <c r="D8" s="1">
        <v>12</v>
      </c>
      <c r="E8" s="1" t="s">
        <v>86</v>
      </c>
      <c r="F8" s="1">
        <v>4.2</v>
      </c>
      <c r="G8" s="1">
        <v>4.09</v>
      </c>
      <c r="H8" s="1">
        <v>2024</v>
      </c>
      <c r="I8" s="1">
        <v>19</v>
      </c>
      <c r="J8" s="1" t="s">
        <v>174</v>
      </c>
      <c r="K8" s="1" t="s">
        <v>175</v>
      </c>
      <c r="L8" s="1" t="s">
        <v>176</v>
      </c>
    </row>
    <row r="9" spans="1:12" x14ac:dyDescent="0.25">
      <c r="A9" s="1">
        <v>34725858</v>
      </c>
      <c r="B9" s="1" t="s">
        <v>177</v>
      </c>
      <c r="C9" s="1" t="s">
        <v>178</v>
      </c>
      <c r="D9" s="1">
        <v>15</v>
      </c>
      <c r="E9" s="1" t="s">
        <v>92</v>
      </c>
      <c r="F9" s="1">
        <v>1.7</v>
      </c>
      <c r="G9" s="1">
        <v>3.5</v>
      </c>
      <c r="H9" s="1">
        <v>2024</v>
      </c>
      <c r="I9" s="1">
        <v>6</v>
      </c>
      <c r="J9" s="1" t="s">
        <v>179</v>
      </c>
      <c r="K9" s="1" t="s">
        <v>180</v>
      </c>
      <c r="L9" s="1" t="s">
        <v>181</v>
      </c>
    </row>
    <row r="10" spans="1:12" x14ac:dyDescent="0.25">
      <c r="A10" s="1">
        <v>34756498</v>
      </c>
      <c r="B10" s="1" t="s">
        <v>208</v>
      </c>
      <c r="C10" s="1" t="s">
        <v>45</v>
      </c>
      <c r="D10" s="1">
        <v>11</v>
      </c>
      <c r="E10" s="1" t="s">
        <v>71</v>
      </c>
      <c r="F10" s="1">
        <v>5.6</v>
      </c>
      <c r="G10" s="1">
        <v>1.38</v>
      </c>
      <c r="H10" s="1">
        <v>2024</v>
      </c>
      <c r="I10" s="1">
        <v>2</v>
      </c>
      <c r="J10" s="1" t="s">
        <v>209</v>
      </c>
      <c r="K10" s="1" t="s">
        <v>210</v>
      </c>
      <c r="L10" s="1" t="s">
        <v>211</v>
      </c>
    </row>
    <row r="11" spans="1:12" x14ac:dyDescent="0.25">
      <c r="A11" s="1">
        <v>34335470</v>
      </c>
      <c r="B11" s="1" t="s">
        <v>79</v>
      </c>
      <c r="C11" s="1" t="s">
        <v>80</v>
      </c>
      <c r="D11" s="1">
        <v>61</v>
      </c>
      <c r="E11" s="1" t="s">
        <v>71</v>
      </c>
      <c r="F11" s="1">
        <v>3.6</v>
      </c>
      <c r="G11" s="1">
        <v>2.73</v>
      </c>
      <c r="H11" s="1">
        <v>2024</v>
      </c>
      <c r="I11" s="1">
        <v>7</v>
      </c>
      <c r="J11" s="1" t="s">
        <v>81</v>
      </c>
      <c r="K11" s="1" t="s">
        <v>82</v>
      </c>
      <c r="L11" s="1" t="s">
        <v>83</v>
      </c>
    </row>
    <row r="12" spans="1:12" x14ac:dyDescent="0.25">
      <c r="A12" s="1">
        <v>34729561</v>
      </c>
      <c r="B12" s="1" t="s">
        <v>186</v>
      </c>
      <c r="C12" s="1" t="s">
        <v>187</v>
      </c>
      <c r="D12" s="1">
        <v>15</v>
      </c>
      <c r="E12" s="1" t="s">
        <v>71</v>
      </c>
      <c r="F12" s="1">
        <v>5.0999999999999996</v>
      </c>
      <c r="G12" s="1">
        <v>4.21</v>
      </c>
      <c r="H12" s="1">
        <v>2024</v>
      </c>
      <c r="I12" s="1">
        <v>15</v>
      </c>
      <c r="J12" s="1" t="s">
        <v>188</v>
      </c>
      <c r="K12" s="1" t="s">
        <v>189</v>
      </c>
      <c r="L12" s="1" t="s">
        <v>190</v>
      </c>
    </row>
    <row r="13" spans="1:12" x14ac:dyDescent="0.25">
      <c r="A13" s="1">
        <v>34689825</v>
      </c>
      <c r="B13" s="1" t="s">
        <v>168</v>
      </c>
      <c r="C13" s="1" t="s">
        <v>41</v>
      </c>
      <c r="D13" s="1">
        <v>8</v>
      </c>
      <c r="E13" s="1" t="s">
        <v>86</v>
      </c>
      <c r="F13" s="1">
        <v>4.3</v>
      </c>
      <c r="G13" s="1">
        <v>2.97</v>
      </c>
      <c r="H13" s="1">
        <v>2024</v>
      </c>
      <c r="I13" s="1">
        <v>7</v>
      </c>
      <c r="J13" s="1" t="s">
        <v>169</v>
      </c>
      <c r="K13" s="1" t="s">
        <v>170</v>
      </c>
      <c r="L13" s="1" t="s">
        <v>171</v>
      </c>
    </row>
    <row r="14" spans="1:12" x14ac:dyDescent="0.25">
      <c r="A14" s="1">
        <v>34521154</v>
      </c>
      <c r="B14" s="1" t="s">
        <v>109</v>
      </c>
      <c r="C14" s="1" t="s">
        <v>17</v>
      </c>
      <c r="D14" s="1">
        <v>92</v>
      </c>
      <c r="E14" s="1" t="s">
        <v>71</v>
      </c>
      <c r="F14" s="1">
        <v>5.8</v>
      </c>
      <c r="G14" s="1">
        <v>14.49</v>
      </c>
      <c r="H14" s="1">
        <v>2024</v>
      </c>
      <c r="I14" s="1">
        <v>27</v>
      </c>
      <c r="J14" s="1" t="s">
        <v>110</v>
      </c>
      <c r="K14" s="1" t="s">
        <v>111</v>
      </c>
      <c r="L14" s="1" t="s">
        <v>112</v>
      </c>
    </row>
    <row r="15" spans="1:12" x14ac:dyDescent="0.25">
      <c r="A15" s="1">
        <v>34763943</v>
      </c>
      <c r="B15" s="1" t="s">
        <v>217</v>
      </c>
      <c r="C15" s="1" t="s">
        <v>218</v>
      </c>
      <c r="D15" s="1">
        <v>23</v>
      </c>
      <c r="E15" s="1" t="s">
        <v>71</v>
      </c>
      <c r="F15" s="1">
        <v>3.5</v>
      </c>
      <c r="G15" s="1">
        <v>2.4900000000000002</v>
      </c>
      <c r="H15" s="1">
        <v>2024</v>
      </c>
      <c r="I15" s="1">
        <v>5</v>
      </c>
      <c r="J15" s="1" t="s">
        <v>219</v>
      </c>
      <c r="K15" s="1" t="s">
        <v>220</v>
      </c>
      <c r="L15" s="1" t="s">
        <v>221</v>
      </c>
    </row>
    <row r="16" spans="1:12" x14ac:dyDescent="0.25">
      <c r="A16" s="1">
        <v>34804161</v>
      </c>
      <c r="B16" s="1" t="s">
        <v>253</v>
      </c>
      <c r="C16" s="1" t="s">
        <v>4</v>
      </c>
      <c r="D16" s="1">
        <v>16</v>
      </c>
      <c r="E16" s="1" t="s">
        <v>71</v>
      </c>
      <c r="F16" s="1">
        <v>5.4</v>
      </c>
      <c r="G16" s="1">
        <v>7.77</v>
      </c>
      <c r="H16" s="1">
        <v>2024</v>
      </c>
      <c r="I16" s="1">
        <v>33</v>
      </c>
      <c r="J16" s="1" t="s">
        <v>254</v>
      </c>
      <c r="K16" s="1" t="s">
        <v>255</v>
      </c>
      <c r="L16" s="1" t="s">
        <v>256</v>
      </c>
    </row>
    <row r="17" spans="1:12" x14ac:dyDescent="0.25">
      <c r="A17" s="1">
        <v>34825015</v>
      </c>
      <c r="B17" s="1" t="s">
        <v>265</v>
      </c>
      <c r="C17" s="1" t="s">
        <v>11</v>
      </c>
      <c r="D17" s="1">
        <v>4</v>
      </c>
      <c r="E17" s="1" t="s">
        <v>71</v>
      </c>
      <c r="F17" s="1">
        <v>5.4</v>
      </c>
      <c r="G17" s="1">
        <v>7.22</v>
      </c>
      <c r="H17" s="1">
        <v>2024</v>
      </c>
      <c r="I17" s="1">
        <v>15</v>
      </c>
      <c r="J17" s="1" t="s">
        <v>266</v>
      </c>
      <c r="K17" s="1" t="s">
        <v>267</v>
      </c>
      <c r="L17" s="1" t="s">
        <v>268</v>
      </c>
    </row>
    <row r="18" spans="1:12" x14ac:dyDescent="0.25">
      <c r="A18" s="1">
        <v>34825014</v>
      </c>
      <c r="B18" s="1" t="s">
        <v>261</v>
      </c>
      <c r="C18" s="1" t="s">
        <v>1</v>
      </c>
      <c r="D18" s="1">
        <v>15</v>
      </c>
      <c r="E18" s="1" t="s">
        <v>71</v>
      </c>
      <c r="F18" s="1">
        <v>48.5</v>
      </c>
      <c r="G18" s="1">
        <v>17.77</v>
      </c>
      <c r="H18" s="1">
        <v>2024</v>
      </c>
      <c r="I18" s="1">
        <v>66</v>
      </c>
      <c r="J18" s="1" t="s">
        <v>262</v>
      </c>
      <c r="K18" s="1" t="s">
        <v>263</v>
      </c>
      <c r="L18" s="1" t="s">
        <v>264</v>
      </c>
    </row>
    <row r="19" spans="1:12" x14ac:dyDescent="0.25">
      <c r="A19" s="1">
        <v>34824081</v>
      </c>
      <c r="B19" s="1" t="s">
        <v>257</v>
      </c>
      <c r="C19" s="1" t="s">
        <v>2</v>
      </c>
      <c r="D19" s="1">
        <v>10</v>
      </c>
      <c r="E19" s="1" t="s">
        <v>71</v>
      </c>
      <c r="F19" s="1">
        <v>5.4</v>
      </c>
      <c r="G19" s="1">
        <v>10.68</v>
      </c>
      <c r="H19" s="1">
        <v>2024</v>
      </c>
      <c r="I19" s="1">
        <v>66</v>
      </c>
      <c r="J19" s="1" t="s">
        <v>258</v>
      </c>
      <c r="K19" s="1" t="s">
        <v>259</v>
      </c>
      <c r="L19" s="1" t="s">
        <v>260</v>
      </c>
    </row>
    <row r="20" spans="1:12" x14ac:dyDescent="0.25">
      <c r="A20" s="1">
        <v>34687423</v>
      </c>
      <c r="B20" s="1" t="s">
        <v>163</v>
      </c>
      <c r="C20" s="1" t="s">
        <v>164</v>
      </c>
      <c r="D20" s="1">
        <v>10</v>
      </c>
      <c r="E20" s="1" t="s">
        <v>86</v>
      </c>
      <c r="F20" s="1">
        <v>3.6</v>
      </c>
      <c r="G20" s="1">
        <v>1.52</v>
      </c>
      <c r="H20" s="1">
        <v>2024</v>
      </c>
      <c r="I20" s="1">
        <v>6</v>
      </c>
      <c r="J20" s="1" t="s">
        <v>165</v>
      </c>
      <c r="K20" s="1" t="s">
        <v>166</v>
      </c>
      <c r="L20" s="1" t="s">
        <v>167</v>
      </c>
    </row>
    <row r="21" spans="1:12" x14ac:dyDescent="0.25">
      <c r="A21" s="1">
        <v>34124238</v>
      </c>
      <c r="B21" s="1" t="s">
        <v>75</v>
      </c>
      <c r="C21" s="1" t="s">
        <v>21</v>
      </c>
      <c r="D21" s="1">
        <v>7</v>
      </c>
      <c r="E21" s="1" t="s">
        <v>71</v>
      </c>
      <c r="F21" s="1">
        <v>8.3000000000000007</v>
      </c>
      <c r="G21" s="1">
        <v>2.04</v>
      </c>
      <c r="H21" s="1">
        <v>2024</v>
      </c>
      <c r="I21" s="1">
        <v>15</v>
      </c>
      <c r="J21" s="1" t="s">
        <v>76</v>
      </c>
      <c r="K21" s="1" t="s">
        <v>77</v>
      </c>
      <c r="L21" s="1" t="s">
        <v>78</v>
      </c>
    </row>
    <row r="22" spans="1:12" x14ac:dyDescent="0.25">
      <c r="A22" s="1">
        <v>34763945</v>
      </c>
      <c r="B22" s="1" t="s">
        <v>226</v>
      </c>
      <c r="C22" s="1" t="s">
        <v>227</v>
      </c>
      <c r="D22" s="1">
        <v>11</v>
      </c>
      <c r="E22" s="1" t="s">
        <v>71</v>
      </c>
      <c r="F22" s="1">
        <v>4.7</v>
      </c>
      <c r="G22" s="1">
        <v>2.41</v>
      </c>
      <c r="H22" s="1">
        <v>2024</v>
      </c>
      <c r="I22" s="1">
        <v>2</v>
      </c>
      <c r="J22" s="1" t="s">
        <v>228</v>
      </c>
      <c r="K22" s="1" t="s">
        <v>229</v>
      </c>
      <c r="L22" s="1" t="s">
        <v>230</v>
      </c>
    </row>
    <row r="23" spans="1:12" x14ac:dyDescent="0.25">
      <c r="A23" s="1">
        <v>34763944</v>
      </c>
      <c r="B23" s="1" t="s">
        <v>222</v>
      </c>
      <c r="C23" s="1" t="s">
        <v>12</v>
      </c>
      <c r="D23" s="1">
        <v>26</v>
      </c>
      <c r="E23" s="1" t="s">
        <v>71</v>
      </c>
      <c r="F23" s="1">
        <v>33.299999999999997</v>
      </c>
      <c r="G23" s="1">
        <v>5.0599999999999996</v>
      </c>
      <c r="H23" s="1">
        <v>2024</v>
      </c>
      <c r="I23" s="1">
        <v>18</v>
      </c>
      <c r="J23" s="1" t="s">
        <v>223</v>
      </c>
      <c r="K23" s="1" t="s">
        <v>224</v>
      </c>
      <c r="L23" s="1" t="s">
        <v>225</v>
      </c>
    </row>
    <row r="24" spans="1:12" x14ac:dyDescent="0.25">
      <c r="A24" s="1">
        <v>34861823</v>
      </c>
      <c r="B24" s="1" t="s">
        <v>274</v>
      </c>
      <c r="C24" s="1" t="s">
        <v>275</v>
      </c>
      <c r="D24" s="1">
        <v>10</v>
      </c>
      <c r="E24" s="1" t="s">
        <v>86</v>
      </c>
      <c r="F24" s="1">
        <v>4.2</v>
      </c>
      <c r="G24" s="1">
        <v>6.3</v>
      </c>
      <c r="H24" s="1">
        <v>2024</v>
      </c>
      <c r="I24" s="1">
        <v>17</v>
      </c>
      <c r="J24" s="1" t="s">
        <v>276</v>
      </c>
      <c r="K24" s="1" t="s">
        <v>277</v>
      </c>
      <c r="L24" s="1" t="s">
        <v>278</v>
      </c>
    </row>
    <row r="25" spans="1:12" x14ac:dyDescent="0.25">
      <c r="A25" s="1">
        <v>34972042</v>
      </c>
      <c r="B25" s="1" t="s">
        <v>311</v>
      </c>
      <c r="C25" s="1" t="s">
        <v>312</v>
      </c>
      <c r="D25" s="1">
        <v>13</v>
      </c>
      <c r="E25" s="1" t="s">
        <v>71</v>
      </c>
      <c r="F25" s="1">
        <v>12.9</v>
      </c>
      <c r="G25" s="1">
        <v>5.47</v>
      </c>
      <c r="H25" s="1">
        <v>2024</v>
      </c>
      <c r="I25" s="1">
        <v>11</v>
      </c>
      <c r="J25" s="1" t="s">
        <v>313</v>
      </c>
      <c r="K25" s="1" t="s">
        <v>314</v>
      </c>
      <c r="L25" s="1" t="s">
        <v>225</v>
      </c>
    </row>
    <row r="26" spans="1:12" x14ac:dyDescent="0.25">
      <c r="A26" s="1">
        <v>34969282</v>
      </c>
      <c r="B26" s="1" t="s">
        <v>306</v>
      </c>
      <c r="C26" s="1" t="s">
        <v>307</v>
      </c>
      <c r="D26" s="1">
        <v>18</v>
      </c>
      <c r="E26" s="1" t="s">
        <v>71</v>
      </c>
      <c r="F26" s="1">
        <v>5.4</v>
      </c>
      <c r="G26" s="1">
        <v>8.25</v>
      </c>
      <c r="H26" s="1">
        <v>2024</v>
      </c>
      <c r="I26" s="1">
        <v>34</v>
      </c>
      <c r="J26" s="1" t="s">
        <v>308</v>
      </c>
      <c r="K26" s="1" t="s">
        <v>309</v>
      </c>
      <c r="L26" s="1" t="s">
        <v>310</v>
      </c>
    </row>
    <row r="27" spans="1:12" x14ac:dyDescent="0.25">
      <c r="A27" s="1">
        <v>34865681</v>
      </c>
      <c r="B27" s="1" t="s">
        <v>283</v>
      </c>
      <c r="C27" s="1" t="s">
        <v>26</v>
      </c>
      <c r="D27" s="1">
        <v>8</v>
      </c>
      <c r="E27" s="1" t="s">
        <v>92</v>
      </c>
      <c r="F27" s="1">
        <v>3.5</v>
      </c>
      <c r="G27" s="1">
        <v>1.62</v>
      </c>
      <c r="H27" s="1">
        <v>2024</v>
      </c>
      <c r="I27" s="1">
        <v>4</v>
      </c>
      <c r="J27" s="1" t="s">
        <v>284</v>
      </c>
      <c r="K27" s="1" t="s">
        <v>285</v>
      </c>
      <c r="L27" s="1" t="s">
        <v>286</v>
      </c>
    </row>
    <row r="28" spans="1:12" x14ac:dyDescent="0.25">
      <c r="A28" s="1">
        <v>34484703</v>
      </c>
      <c r="B28" s="1" t="s">
        <v>96</v>
      </c>
      <c r="C28" s="1" t="s">
        <v>19</v>
      </c>
      <c r="D28" s="1">
        <v>65</v>
      </c>
      <c r="E28" s="1" t="s">
        <v>71</v>
      </c>
      <c r="F28" s="1">
        <v>12</v>
      </c>
      <c r="G28" s="1">
        <v>6.03</v>
      </c>
      <c r="H28" s="1">
        <v>2024</v>
      </c>
      <c r="I28" s="1">
        <v>21</v>
      </c>
      <c r="J28" s="1" t="s">
        <v>97</v>
      </c>
      <c r="K28" s="1" t="s">
        <v>98</v>
      </c>
      <c r="L28" s="1" t="s">
        <v>99</v>
      </c>
    </row>
    <row r="29" spans="1:12" x14ac:dyDescent="0.25">
      <c r="A29" s="1">
        <v>35055376</v>
      </c>
      <c r="B29" s="1" t="s">
        <v>328</v>
      </c>
      <c r="C29" s="1" t="s">
        <v>9</v>
      </c>
      <c r="D29" s="1">
        <v>16</v>
      </c>
      <c r="E29" s="1" t="s">
        <v>86</v>
      </c>
      <c r="F29" s="1">
        <v>3.9</v>
      </c>
      <c r="G29" s="1">
        <v>4.32</v>
      </c>
      <c r="H29" s="1">
        <v>2024</v>
      </c>
      <c r="I29" s="1">
        <v>17</v>
      </c>
      <c r="J29" s="1" t="s">
        <v>329</v>
      </c>
      <c r="K29" s="1" t="s">
        <v>330</v>
      </c>
      <c r="L29" s="1" t="s">
        <v>331</v>
      </c>
    </row>
    <row r="30" spans="1:12" x14ac:dyDescent="0.25">
      <c r="A30" s="1">
        <v>35069433</v>
      </c>
      <c r="B30" s="1" t="s">
        <v>336</v>
      </c>
      <c r="C30" s="1" t="s">
        <v>38</v>
      </c>
      <c r="D30" s="1">
        <v>9</v>
      </c>
      <c r="E30" s="1" t="s">
        <v>86</v>
      </c>
      <c r="F30" s="1">
        <v>2</v>
      </c>
      <c r="G30" s="1">
        <v>6.3</v>
      </c>
      <c r="H30" s="1">
        <v>2024</v>
      </c>
      <c r="I30" s="1">
        <v>8</v>
      </c>
      <c r="J30" s="1" t="s">
        <v>337</v>
      </c>
      <c r="K30" s="1" t="s">
        <v>338</v>
      </c>
      <c r="L30" s="1" t="s">
        <v>339</v>
      </c>
    </row>
    <row r="31" spans="1:12" x14ac:dyDescent="0.25">
      <c r="A31" s="1">
        <v>34871745</v>
      </c>
      <c r="B31" s="1" t="s">
        <v>291</v>
      </c>
      <c r="C31" s="1" t="s">
        <v>292</v>
      </c>
      <c r="D31" s="1">
        <v>13</v>
      </c>
      <c r="E31" s="1" t="s">
        <v>71</v>
      </c>
      <c r="F31" s="1">
        <v>5.5</v>
      </c>
      <c r="G31" s="1">
        <v>3.3</v>
      </c>
      <c r="H31" s="1">
        <v>2024</v>
      </c>
      <c r="I31" s="1">
        <v>15</v>
      </c>
      <c r="J31" s="1" t="s">
        <v>293</v>
      </c>
      <c r="K31" s="1" t="s">
        <v>294</v>
      </c>
      <c r="L31" s="1" t="s">
        <v>295</v>
      </c>
    </row>
    <row r="32" spans="1:12" x14ac:dyDescent="0.25">
      <c r="A32" s="1">
        <v>35053945</v>
      </c>
      <c r="B32" s="1" t="s">
        <v>324</v>
      </c>
      <c r="C32" s="1" t="s">
        <v>40</v>
      </c>
      <c r="D32" s="1">
        <v>11</v>
      </c>
      <c r="F32" s="1">
        <v>4.0999999999999996</v>
      </c>
      <c r="G32" s="1">
        <v>2.91</v>
      </c>
      <c r="H32" s="1">
        <v>2024</v>
      </c>
      <c r="I32" s="1">
        <v>6</v>
      </c>
      <c r="J32" s="1" t="s">
        <v>325</v>
      </c>
      <c r="K32" s="1" t="s">
        <v>326</v>
      </c>
      <c r="L32" s="1" t="s">
        <v>327</v>
      </c>
    </row>
    <row r="33" spans="1:12" x14ac:dyDescent="0.25">
      <c r="A33" s="1">
        <v>34866839</v>
      </c>
      <c r="B33" s="1" t="s">
        <v>287</v>
      </c>
      <c r="C33" s="1" t="s">
        <v>288</v>
      </c>
      <c r="D33" s="1">
        <v>26</v>
      </c>
      <c r="E33" s="1" t="s">
        <v>71</v>
      </c>
      <c r="F33" s="1">
        <v>13.6</v>
      </c>
      <c r="G33" s="1">
        <v>5.31</v>
      </c>
      <c r="H33" s="1">
        <v>2024</v>
      </c>
      <c r="I33" s="1">
        <v>9</v>
      </c>
      <c r="J33" s="1" t="s">
        <v>289</v>
      </c>
      <c r="K33" s="1" t="s">
        <v>290</v>
      </c>
      <c r="L33" s="1" t="s">
        <v>264</v>
      </c>
    </row>
    <row r="34" spans="1:12" x14ac:dyDescent="0.25">
      <c r="A34" s="1">
        <v>35717575</v>
      </c>
      <c r="B34" s="1" t="s">
        <v>421</v>
      </c>
      <c r="C34" s="1" t="s">
        <v>422</v>
      </c>
      <c r="D34" s="1">
        <v>6</v>
      </c>
      <c r="E34" s="1" t="s">
        <v>92</v>
      </c>
      <c r="F34" s="1">
        <v>2.4</v>
      </c>
      <c r="G34" s="1">
        <v>2.71</v>
      </c>
      <c r="H34" s="1">
        <v>2024</v>
      </c>
      <c r="I34" s="1">
        <v>6</v>
      </c>
      <c r="J34" s="1" t="s">
        <v>423</v>
      </c>
      <c r="K34" s="1" t="s">
        <v>424</v>
      </c>
      <c r="L34" s="1" t="s">
        <v>300</v>
      </c>
    </row>
    <row r="35" spans="1:12" x14ac:dyDescent="0.25">
      <c r="A35" s="1">
        <v>34999595</v>
      </c>
      <c r="B35" s="1" t="s">
        <v>315</v>
      </c>
      <c r="C35" s="1" t="s">
        <v>316</v>
      </c>
      <c r="D35" s="1">
        <v>19</v>
      </c>
      <c r="E35" s="1" t="s">
        <v>71</v>
      </c>
      <c r="F35" s="1">
        <v>5.0999999999999996</v>
      </c>
      <c r="G35" s="1">
        <v>22.95</v>
      </c>
      <c r="H35" s="1">
        <v>2025</v>
      </c>
      <c r="I35" s="1">
        <v>13</v>
      </c>
      <c r="J35" s="1" t="s">
        <v>317</v>
      </c>
      <c r="K35" s="1" t="s">
        <v>318</v>
      </c>
      <c r="L35" s="1" t="s">
        <v>190</v>
      </c>
    </row>
    <row r="36" spans="1:12" x14ac:dyDescent="0.25">
      <c r="A36" s="1">
        <v>35162223</v>
      </c>
      <c r="B36" s="1" t="s">
        <v>357</v>
      </c>
      <c r="C36" s="1" t="s">
        <v>13</v>
      </c>
      <c r="D36" s="1">
        <v>6</v>
      </c>
      <c r="E36" s="1" t="s">
        <v>71</v>
      </c>
      <c r="F36" s="1">
        <v>5.4</v>
      </c>
      <c r="G36" s="1">
        <v>41.51</v>
      </c>
      <c r="H36" s="1">
        <v>2025</v>
      </c>
      <c r="I36" s="1">
        <v>27</v>
      </c>
      <c r="J36" s="1" t="s">
        <v>358</v>
      </c>
      <c r="K36" s="1" t="s">
        <v>359</v>
      </c>
      <c r="L36" s="1" t="s">
        <v>360</v>
      </c>
    </row>
    <row r="37" spans="1:12" x14ac:dyDescent="0.25">
      <c r="A37" s="1">
        <v>34915949</v>
      </c>
      <c r="B37" s="1" t="s">
        <v>301</v>
      </c>
      <c r="C37" s="1" t="s">
        <v>302</v>
      </c>
      <c r="D37" s="1">
        <v>21</v>
      </c>
      <c r="E37" s="1" t="s">
        <v>71</v>
      </c>
      <c r="F37" s="1">
        <v>6.8</v>
      </c>
      <c r="G37" s="1">
        <v>8.4600000000000009</v>
      </c>
      <c r="H37" s="1">
        <v>2024</v>
      </c>
      <c r="I37" s="1">
        <v>14</v>
      </c>
      <c r="J37" s="1" t="s">
        <v>303</v>
      </c>
      <c r="K37" s="1" t="s">
        <v>304</v>
      </c>
      <c r="L37" s="1" t="s">
        <v>305</v>
      </c>
    </row>
    <row r="38" spans="1:12" x14ac:dyDescent="0.25">
      <c r="A38" s="1">
        <v>35031611</v>
      </c>
      <c r="B38" s="1" t="s">
        <v>319</v>
      </c>
      <c r="C38" s="1" t="s">
        <v>320</v>
      </c>
      <c r="D38" s="1">
        <v>13</v>
      </c>
      <c r="E38" s="1" t="s">
        <v>71</v>
      </c>
      <c r="F38" s="1">
        <v>9.6</v>
      </c>
      <c r="G38" s="1">
        <v>1.63</v>
      </c>
      <c r="H38" s="1">
        <v>2024</v>
      </c>
      <c r="I38" s="1">
        <v>5</v>
      </c>
      <c r="J38" s="1" t="s">
        <v>321</v>
      </c>
      <c r="K38" s="1" t="s">
        <v>322</v>
      </c>
      <c r="L38" s="1" t="s">
        <v>323</v>
      </c>
    </row>
    <row r="39" spans="1:12" x14ac:dyDescent="0.25">
      <c r="A39" s="1">
        <v>35157784</v>
      </c>
      <c r="B39" s="1" t="s">
        <v>353</v>
      </c>
      <c r="C39" s="1" t="s">
        <v>7</v>
      </c>
      <c r="D39" s="1">
        <v>8</v>
      </c>
      <c r="E39" s="1" t="s">
        <v>71</v>
      </c>
      <c r="F39" s="1">
        <v>5.0999999999999996</v>
      </c>
      <c r="G39" s="1">
        <v>3.87</v>
      </c>
      <c r="H39" s="1">
        <v>2024</v>
      </c>
      <c r="I39" s="1">
        <v>24</v>
      </c>
      <c r="J39" s="1" t="s">
        <v>354</v>
      </c>
      <c r="K39" s="1" t="s">
        <v>355</v>
      </c>
      <c r="L39" s="1" t="s">
        <v>356</v>
      </c>
    </row>
    <row r="40" spans="1:12" x14ac:dyDescent="0.25">
      <c r="A40" s="1">
        <v>35172447</v>
      </c>
      <c r="B40" s="1" t="s">
        <v>361</v>
      </c>
      <c r="C40" s="1" t="s">
        <v>5</v>
      </c>
      <c r="D40" s="1">
        <v>3</v>
      </c>
      <c r="E40" s="1" t="s">
        <v>71</v>
      </c>
      <c r="F40" s="1">
        <v>4.9000000000000004</v>
      </c>
      <c r="G40" s="1">
        <v>3.31</v>
      </c>
      <c r="H40" s="1">
        <v>2024</v>
      </c>
      <c r="I40" s="1">
        <v>21</v>
      </c>
      <c r="J40" s="1" t="s">
        <v>362</v>
      </c>
      <c r="K40" s="1" t="s">
        <v>363</v>
      </c>
      <c r="L40" s="1" t="s">
        <v>225</v>
      </c>
    </row>
    <row r="41" spans="1:12" x14ac:dyDescent="0.25">
      <c r="A41" s="1">
        <v>35293218</v>
      </c>
      <c r="B41" s="1" t="s">
        <v>385</v>
      </c>
      <c r="C41" s="1" t="s">
        <v>386</v>
      </c>
      <c r="D41" s="1">
        <v>8</v>
      </c>
      <c r="E41" s="1" t="s">
        <v>71</v>
      </c>
      <c r="F41" s="1">
        <v>33.1</v>
      </c>
      <c r="G41" s="1">
        <v>2.78</v>
      </c>
      <c r="H41" s="1">
        <v>2024</v>
      </c>
      <c r="I41" s="1">
        <v>9</v>
      </c>
      <c r="J41" s="1" t="s">
        <v>387</v>
      </c>
      <c r="K41" s="1" t="s">
        <v>388</v>
      </c>
      <c r="L41" s="1" t="s">
        <v>389</v>
      </c>
    </row>
    <row r="42" spans="1:12" x14ac:dyDescent="0.25">
      <c r="A42" s="1">
        <v>35179536</v>
      </c>
      <c r="B42" s="1" t="s">
        <v>368</v>
      </c>
      <c r="C42" s="1" t="s">
        <v>369</v>
      </c>
      <c r="D42" s="1">
        <v>9</v>
      </c>
      <c r="E42" s="1" t="s">
        <v>86</v>
      </c>
      <c r="F42" s="1">
        <v>4.3</v>
      </c>
      <c r="G42" s="1">
        <v>5.42</v>
      </c>
      <c r="H42" s="1">
        <v>2024</v>
      </c>
      <c r="I42" s="1">
        <v>12</v>
      </c>
      <c r="J42" s="1" t="s">
        <v>370</v>
      </c>
      <c r="K42" s="1" t="s">
        <v>371</v>
      </c>
      <c r="L42" s="1" t="s">
        <v>372</v>
      </c>
    </row>
    <row r="43" spans="1:12" x14ac:dyDescent="0.25">
      <c r="A43" s="1">
        <v>35148312</v>
      </c>
      <c r="B43" s="1" t="s">
        <v>348</v>
      </c>
      <c r="C43" s="1" t="s">
        <v>349</v>
      </c>
      <c r="D43" s="1">
        <v>7</v>
      </c>
      <c r="E43" s="1" t="s">
        <v>71</v>
      </c>
      <c r="F43" s="1">
        <v>6.3</v>
      </c>
      <c r="G43" s="1">
        <v>1.74</v>
      </c>
      <c r="H43" s="1">
        <v>2024</v>
      </c>
      <c r="I43" s="1">
        <v>6</v>
      </c>
      <c r="J43" s="1" t="s">
        <v>350</v>
      </c>
      <c r="K43" s="1" t="s">
        <v>351</v>
      </c>
      <c r="L43" s="1" t="s">
        <v>352</v>
      </c>
    </row>
    <row r="44" spans="1:12" x14ac:dyDescent="0.25">
      <c r="A44" s="1">
        <v>35198213</v>
      </c>
      <c r="B44" s="1" t="s">
        <v>377</v>
      </c>
      <c r="C44" s="1" t="s">
        <v>34</v>
      </c>
      <c r="D44" s="1">
        <v>20</v>
      </c>
      <c r="E44" s="1" t="s">
        <v>71</v>
      </c>
      <c r="F44" s="1">
        <v>10</v>
      </c>
      <c r="G44" s="1">
        <v>3.72</v>
      </c>
      <c r="H44" s="1">
        <v>2024</v>
      </c>
      <c r="I44" s="1">
        <v>1</v>
      </c>
      <c r="J44" s="1" t="s">
        <v>378</v>
      </c>
      <c r="K44" s="1" t="s">
        <v>379</v>
      </c>
      <c r="L44" s="1" t="s">
        <v>380</v>
      </c>
    </row>
    <row r="45" spans="1:12" x14ac:dyDescent="0.25">
      <c r="A45" s="1">
        <v>34896319</v>
      </c>
      <c r="B45" s="1" t="s">
        <v>296</v>
      </c>
      <c r="C45" s="1" t="s">
        <v>297</v>
      </c>
      <c r="D45" s="1">
        <v>37</v>
      </c>
      <c r="E45" s="1" t="s">
        <v>86</v>
      </c>
      <c r="F45" s="1">
        <v>2</v>
      </c>
      <c r="G45" s="1">
        <v>6.51</v>
      </c>
      <c r="H45" s="1">
        <v>2024</v>
      </c>
      <c r="I45" s="1">
        <v>12</v>
      </c>
      <c r="J45" s="1" t="s">
        <v>298</v>
      </c>
      <c r="K45" s="1" t="s">
        <v>299</v>
      </c>
      <c r="L45" s="1" t="s">
        <v>300</v>
      </c>
    </row>
    <row r="46" spans="1:12" x14ac:dyDescent="0.25">
      <c r="A46" s="1">
        <v>35447386</v>
      </c>
      <c r="B46" s="1" t="s">
        <v>398</v>
      </c>
      <c r="C46" s="1" t="s">
        <v>399</v>
      </c>
      <c r="D46" s="1">
        <v>7</v>
      </c>
      <c r="E46" s="1" t="s">
        <v>71</v>
      </c>
      <c r="F46" s="1">
        <v>5.4</v>
      </c>
      <c r="G46" s="1">
        <v>33.729999999999997</v>
      </c>
      <c r="H46" s="1">
        <v>2025</v>
      </c>
      <c r="I46" s="1">
        <v>21</v>
      </c>
      <c r="J46" s="1" t="s">
        <v>400</v>
      </c>
      <c r="K46" s="1" t="s">
        <v>401</v>
      </c>
      <c r="L46" s="1" t="s">
        <v>402</v>
      </c>
    </row>
    <row r="47" spans="1:12" x14ac:dyDescent="0.25">
      <c r="A47" s="1">
        <v>35427260</v>
      </c>
      <c r="B47" s="1" t="s">
        <v>394</v>
      </c>
      <c r="C47" s="1" t="s">
        <v>395</v>
      </c>
      <c r="D47" s="1">
        <v>28</v>
      </c>
      <c r="E47" s="1" t="s">
        <v>71</v>
      </c>
      <c r="F47" s="1">
        <v>10.199999999999999</v>
      </c>
      <c r="G47" s="1">
        <v>4.78</v>
      </c>
      <c r="H47" s="1">
        <v>2024</v>
      </c>
      <c r="I47" s="1">
        <v>7</v>
      </c>
      <c r="J47" s="1" t="s">
        <v>396</v>
      </c>
      <c r="K47" s="1" t="s">
        <v>397</v>
      </c>
      <c r="L47" s="1" t="s">
        <v>225</v>
      </c>
    </row>
    <row r="48" spans="1:12" x14ac:dyDescent="0.25">
      <c r="A48" s="1">
        <v>34032843</v>
      </c>
      <c r="B48" s="1" t="s">
        <v>70</v>
      </c>
      <c r="C48" s="1" t="s">
        <v>23</v>
      </c>
      <c r="D48" s="1">
        <v>10</v>
      </c>
      <c r="E48" s="1" t="s">
        <v>71</v>
      </c>
      <c r="F48" s="1">
        <v>4.8</v>
      </c>
      <c r="G48" s="1">
        <v>1.95</v>
      </c>
      <c r="H48" s="1">
        <v>2024</v>
      </c>
      <c r="I48" s="1">
        <v>12</v>
      </c>
      <c r="J48" s="1" t="s">
        <v>72</v>
      </c>
      <c r="K48" s="1" t="s">
        <v>73</v>
      </c>
      <c r="L48" s="1" t="s">
        <v>74</v>
      </c>
    </row>
    <row r="49" spans="1:12" x14ac:dyDescent="0.25">
      <c r="A49" s="1">
        <v>35645769</v>
      </c>
      <c r="B49" s="1" t="s">
        <v>411</v>
      </c>
      <c r="C49" s="1" t="s">
        <v>412</v>
      </c>
      <c r="D49" s="1">
        <v>20</v>
      </c>
      <c r="E49" s="1" t="s">
        <v>71</v>
      </c>
      <c r="F49" s="1">
        <v>41.8</v>
      </c>
      <c r="G49" s="1">
        <v>2.0299999999999998</v>
      </c>
      <c r="H49" s="1">
        <v>2024</v>
      </c>
      <c r="I49" s="1">
        <v>1</v>
      </c>
      <c r="J49" s="1" t="s">
        <v>413</v>
      </c>
      <c r="K49" s="1" t="s">
        <v>414</v>
      </c>
      <c r="L49" s="1" t="s">
        <v>415</v>
      </c>
    </row>
    <row r="50" spans="1:12" x14ac:dyDescent="0.25">
      <c r="A50" s="1">
        <v>35626738</v>
      </c>
      <c r="B50" s="1" t="s">
        <v>407</v>
      </c>
      <c r="C50" s="1" t="s">
        <v>16</v>
      </c>
      <c r="D50" s="1">
        <v>19</v>
      </c>
      <c r="G50" s="1">
        <v>31.59</v>
      </c>
      <c r="H50" s="1">
        <v>2025</v>
      </c>
      <c r="I50" s="1">
        <v>19</v>
      </c>
      <c r="J50" s="1" t="s">
        <v>408</v>
      </c>
      <c r="K50" s="1" t="s">
        <v>409</v>
      </c>
      <c r="L50" s="1" t="s">
        <v>410</v>
      </c>
    </row>
    <row r="51" spans="1:12" x14ac:dyDescent="0.25">
      <c r="A51" s="1">
        <v>35662833</v>
      </c>
      <c r="B51" s="1" t="s">
        <v>416</v>
      </c>
      <c r="C51" s="1" t="s">
        <v>417</v>
      </c>
      <c r="D51" s="1">
        <v>13</v>
      </c>
      <c r="E51" s="1" t="s">
        <v>71</v>
      </c>
      <c r="F51" s="1">
        <v>18</v>
      </c>
      <c r="G51" s="1">
        <v>17.78</v>
      </c>
      <c r="H51" s="1">
        <v>2025</v>
      </c>
      <c r="I51" s="1">
        <v>5</v>
      </c>
      <c r="J51" s="1" t="s">
        <v>418</v>
      </c>
      <c r="K51" s="1" t="s">
        <v>419</v>
      </c>
      <c r="L51" s="1" t="s">
        <v>420</v>
      </c>
    </row>
    <row r="52" spans="1:12" x14ac:dyDescent="0.25">
      <c r="A52" s="1">
        <v>35139872</v>
      </c>
      <c r="B52" s="1" t="s">
        <v>344</v>
      </c>
      <c r="C52" s="1" t="s">
        <v>32</v>
      </c>
      <c r="D52" s="1">
        <v>14</v>
      </c>
      <c r="E52" s="1" t="s">
        <v>86</v>
      </c>
      <c r="F52" s="1">
        <v>3.9</v>
      </c>
      <c r="G52" s="1">
        <v>2.0299999999999998</v>
      </c>
      <c r="H52" s="1">
        <v>2024</v>
      </c>
      <c r="I52" s="1">
        <v>9</v>
      </c>
      <c r="J52" s="1" t="s">
        <v>345</v>
      </c>
      <c r="K52" s="1" t="s">
        <v>346</v>
      </c>
      <c r="L52" s="1" t="s">
        <v>347</v>
      </c>
    </row>
    <row r="53" spans="1:12" x14ac:dyDescent="0.25">
      <c r="A53" s="1">
        <v>35422693</v>
      </c>
      <c r="B53" s="1" t="s">
        <v>390</v>
      </c>
      <c r="C53" s="1" t="s">
        <v>31</v>
      </c>
      <c r="D53" s="1">
        <v>36</v>
      </c>
      <c r="E53" s="1" t="s">
        <v>71</v>
      </c>
      <c r="F53" s="1">
        <v>42.5</v>
      </c>
      <c r="G53" s="1">
        <v>2.21</v>
      </c>
      <c r="H53" s="1">
        <v>2024</v>
      </c>
      <c r="I53" s="1">
        <v>16</v>
      </c>
      <c r="J53" s="1" t="s">
        <v>391</v>
      </c>
      <c r="K53" s="1" t="s">
        <v>392</v>
      </c>
      <c r="L53" s="1" t="s">
        <v>393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C8BC6-59F4-447D-A0EA-B98E78CDC90B}">
  <dimension ref="A1:L5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34529023</v>
      </c>
      <c r="B2" s="1" t="s">
        <v>117</v>
      </c>
      <c r="C2" s="1" t="s">
        <v>118</v>
      </c>
      <c r="D2" s="1">
        <v>2</v>
      </c>
      <c r="E2" s="1" t="s">
        <v>86</v>
      </c>
      <c r="F2" s="1">
        <v>3.6</v>
      </c>
      <c r="G2" s="1">
        <v>1.78</v>
      </c>
      <c r="H2" s="1">
        <v>2024</v>
      </c>
      <c r="I2" s="1">
        <v>10</v>
      </c>
      <c r="J2" s="1" t="s">
        <v>119</v>
      </c>
      <c r="K2" s="1" t="s">
        <v>120</v>
      </c>
      <c r="L2" s="1" t="s">
        <v>121</v>
      </c>
    </row>
    <row r="3" spans="1:12" x14ac:dyDescent="0.25">
      <c r="A3" s="1">
        <v>34726580</v>
      </c>
      <c r="B3" s="1" t="s">
        <v>182</v>
      </c>
      <c r="C3" s="1" t="s">
        <v>37</v>
      </c>
      <c r="D3" s="1">
        <v>7</v>
      </c>
      <c r="E3" s="1" t="s">
        <v>86</v>
      </c>
      <c r="F3" s="1">
        <v>3.9</v>
      </c>
      <c r="G3" s="1">
        <v>1.78</v>
      </c>
      <c r="H3" s="1">
        <v>2024</v>
      </c>
      <c r="I3" s="1">
        <v>7</v>
      </c>
      <c r="J3" s="1" t="s">
        <v>183</v>
      </c>
      <c r="K3" s="1" t="s">
        <v>184</v>
      </c>
      <c r="L3" s="1" t="s">
        <v>185</v>
      </c>
    </row>
    <row r="4" spans="1:12" x14ac:dyDescent="0.25">
      <c r="A4" s="1">
        <v>34559005</v>
      </c>
      <c r="B4" s="1" t="s">
        <v>137</v>
      </c>
      <c r="C4" s="1" t="s">
        <v>36</v>
      </c>
      <c r="D4" s="1">
        <v>5</v>
      </c>
      <c r="E4" s="1" t="s">
        <v>86</v>
      </c>
      <c r="F4" s="1">
        <v>3.9</v>
      </c>
      <c r="G4" s="1">
        <v>1.52</v>
      </c>
      <c r="H4" s="1">
        <v>2024</v>
      </c>
      <c r="I4" s="1">
        <v>9</v>
      </c>
      <c r="J4" s="1" t="s">
        <v>138</v>
      </c>
      <c r="K4" s="1" t="s">
        <v>139</v>
      </c>
      <c r="L4" s="1" t="s">
        <v>140</v>
      </c>
    </row>
    <row r="5" spans="1:12" x14ac:dyDescent="0.25">
      <c r="A5" s="1">
        <v>35260079</v>
      </c>
      <c r="B5" s="1" t="s">
        <v>381</v>
      </c>
      <c r="C5" s="1" t="s">
        <v>46</v>
      </c>
      <c r="D5" s="1">
        <v>2</v>
      </c>
      <c r="E5" s="1" t="s">
        <v>86</v>
      </c>
      <c r="F5" s="1">
        <v>1.1000000000000001</v>
      </c>
      <c r="G5" s="1">
        <v>1.2</v>
      </c>
      <c r="H5" s="1">
        <v>2024</v>
      </c>
      <c r="I5" s="1">
        <v>5</v>
      </c>
      <c r="J5" s="1" t="s">
        <v>382</v>
      </c>
      <c r="K5" s="1" t="s">
        <v>383</v>
      </c>
      <c r="L5" s="1" t="s">
        <v>384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4B9F-8A03-432D-9913-F048A8293809}">
  <dimension ref="A1:L3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34478121</v>
      </c>
      <c r="B2" s="1" t="s">
        <v>90</v>
      </c>
      <c r="C2" s="1" t="s">
        <v>91</v>
      </c>
      <c r="D2" s="1">
        <v>9</v>
      </c>
      <c r="E2" s="1" t="s">
        <v>92</v>
      </c>
      <c r="F2" s="1">
        <v>2.7</v>
      </c>
      <c r="G2" s="1">
        <v>4.63</v>
      </c>
      <c r="H2" s="1">
        <v>2024</v>
      </c>
      <c r="I2" s="1">
        <v>13</v>
      </c>
      <c r="J2" s="1" t="s">
        <v>93</v>
      </c>
      <c r="K2" s="1" t="s">
        <v>94</v>
      </c>
      <c r="L2" s="1" t="s">
        <v>95</v>
      </c>
    </row>
    <row r="3" spans="1:12" x14ac:dyDescent="0.25">
      <c r="A3" s="1">
        <v>34853328</v>
      </c>
      <c r="B3" s="1" t="s">
        <v>269</v>
      </c>
      <c r="C3" s="1" t="s">
        <v>270</v>
      </c>
      <c r="D3" s="1">
        <v>7</v>
      </c>
      <c r="E3" s="1" t="s">
        <v>92</v>
      </c>
      <c r="F3" s="1">
        <v>2.7</v>
      </c>
      <c r="G3" s="1">
        <v>1.89</v>
      </c>
      <c r="H3" s="1">
        <v>2024</v>
      </c>
      <c r="I3" s="1">
        <v>9</v>
      </c>
      <c r="J3" s="1" t="s">
        <v>271</v>
      </c>
      <c r="K3" s="1" t="s">
        <v>272</v>
      </c>
      <c r="L3" s="1" t="s">
        <v>273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7323-D60E-47F2-AF4F-FF65AEE7315B}">
  <dimension ref="A1:L5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34757149</v>
      </c>
      <c r="B2" s="1" t="s">
        <v>212</v>
      </c>
      <c r="C2" s="1" t="s">
        <v>213</v>
      </c>
      <c r="D2" s="1">
        <v>3</v>
      </c>
      <c r="E2" s="1" t="s">
        <v>86</v>
      </c>
      <c r="F2" s="1">
        <v>3.9</v>
      </c>
      <c r="G2" s="1">
        <v>3.59</v>
      </c>
      <c r="H2" s="1">
        <v>2024</v>
      </c>
      <c r="I2" s="1">
        <v>9</v>
      </c>
      <c r="J2" s="1" t="s">
        <v>214</v>
      </c>
      <c r="K2" s="1" t="s">
        <v>215</v>
      </c>
      <c r="L2" s="1" t="s">
        <v>216</v>
      </c>
    </row>
    <row r="3" spans="1:12" x14ac:dyDescent="0.25">
      <c r="A3" s="1">
        <v>34789190</v>
      </c>
      <c r="B3" s="1" t="s">
        <v>239</v>
      </c>
      <c r="C3" s="1" t="s">
        <v>240</v>
      </c>
      <c r="D3" s="1">
        <v>12</v>
      </c>
      <c r="E3" s="1" t="s">
        <v>71</v>
      </c>
      <c r="F3" s="1">
        <v>48.5</v>
      </c>
      <c r="G3" s="1">
        <v>4.82</v>
      </c>
      <c r="H3" s="1">
        <v>2024</v>
      </c>
      <c r="I3" s="1">
        <v>22</v>
      </c>
      <c r="J3" s="1" t="s">
        <v>241</v>
      </c>
      <c r="K3" s="1" t="s">
        <v>242</v>
      </c>
      <c r="L3" s="1" t="s">
        <v>243</v>
      </c>
    </row>
    <row r="4" spans="1:12" x14ac:dyDescent="0.25">
      <c r="A4" s="1">
        <v>35078799</v>
      </c>
      <c r="B4" s="1" t="s">
        <v>340</v>
      </c>
      <c r="C4" s="1" t="s">
        <v>28</v>
      </c>
      <c r="D4" s="1">
        <v>17</v>
      </c>
      <c r="E4" s="1" t="s">
        <v>71</v>
      </c>
      <c r="F4" s="1">
        <v>6</v>
      </c>
      <c r="G4" s="1">
        <v>8.41</v>
      </c>
      <c r="H4" s="1">
        <v>2024</v>
      </c>
      <c r="I4" s="1">
        <v>15</v>
      </c>
      <c r="J4" s="1" t="s">
        <v>341</v>
      </c>
      <c r="K4" s="1" t="s">
        <v>342</v>
      </c>
      <c r="L4" s="1" t="s">
        <v>343</v>
      </c>
    </row>
    <row r="5" spans="1:12" x14ac:dyDescent="0.25">
      <c r="A5" s="1">
        <v>35148312</v>
      </c>
      <c r="B5" s="1" t="s">
        <v>348</v>
      </c>
      <c r="C5" s="1" t="s">
        <v>349</v>
      </c>
      <c r="D5" s="1">
        <v>7</v>
      </c>
      <c r="E5" s="1" t="s">
        <v>71</v>
      </c>
      <c r="F5" s="1">
        <v>6.3</v>
      </c>
      <c r="G5" s="1">
        <v>1.74</v>
      </c>
      <c r="H5" s="1">
        <v>2024</v>
      </c>
      <c r="I5" s="1">
        <v>6</v>
      </c>
      <c r="J5" s="1" t="s">
        <v>350</v>
      </c>
      <c r="K5" s="1" t="s">
        <v>351</v>
      </c>
      <c r="L5" s="1" t="s">
        <v>352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0B58-07A2-462A-8E0D-06C998528BC8}">
  <dimension ref="A1:W84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4" width="9.140625" style="1" customWidth="1"/>
    <col min="15" max="24" width="9.140625" style="1"/>
    <col min="25" max="25" width="11.7109375" style="1" bestFit="1" customWidth="1"/>
    <col min="26" max="16384" width="9.140625" style="1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/>
      <c r="L2" s="1"/>
    </row>
    <row r="3" spans="1:23" x14ac:dyDescent="0.25">
      <c r="A3" s="1"/>
      <c r="L3" s="1"/>
    </row>
    <row r="4" spans="1:23" x14ac:dyDescent="0.25">
      <c r="A4" s="1"/>
      <c r="L4" s="1"/>
    </row>
    <row r="5" spans="1:23" x14ac:dyDescent="0.25">
      <c r="A5" s="1"/>
      <c r="L5" s="1"/>
    </row>
    <row r="6" spans="1:23" x14ac:dyDescent="0.25">
      <c r="A6" s="1"/>
      <c r="L6" s="1"/>
    </row>
    <row r="7" spans="1:23" x14ac:dyDescent="0.25">
      <c r="A7" s="1"/>
      <c r="L7" s="1"/>
    </row>
    <row r="8" spans="1:23" x14ac:dyDescent="0.25">
      <c r="A8" s="1"/>
      <c r="L8" s="1"/>
    </row>
    <row r="9" spans="1:23" x14ac:dyDescent="0.25">
      <c r="A9" s="1"/>
      <c r="L9" s="1"/>
    </row>
    <row r="10" spans="1:23" x14ac:dyDescent="0.25">
      <c r="A10" s="1"/>
      <c r="L10" s="1"/>
    </row>
    <row r="11" spans="1:23" x14ac:dyDescent="0.25">
      <c r="A11" s="1"/>
      <c r="L11" s="1"/>
    </row>
    <row r="12" spans="1:23" x14ac:dyDescent="0.25">
      <c r="A12" s="1"/>
      <c r="L12" s="1"/>
    </row>
    <row r="13" spans="1:23" x14ac:dyDescent="0.25">
      <c r="A13" s="1"/>
      <c r="L13" s="1"/>
    </row>
    <row r="14" spans="1:23" x14ac:dyDescent="0.25">
      <c r="A14" s="1"/>
      <c r="L14" s="1"/>
    </row>
    <row r="15" spans="1:23" x14ac:dyDescent="0.25">
      <c r="A15" s="1"/>
      <c r="L15" s="1"/>
    </row>
    <row r="16" spans="1:23" x14ac:dyDescent="0.25">
      <c r="A16" s="1"/>
      <c r="L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23" x14ac:dyDescent="0.25">
      <c r="A81" s="1"/>
      <c r="L81" s="1"/>
    </row>
    <row r="82" spans="1:23" x14ac:dyDescent="0.25">
      <c r="A82" s="1"/>
      <c r="L82" s="1"/>
    </row>
    <row r="83" spans="1:23" x14ac:dyDescent="0.25">
      <c r="A83" s="1"/>
      <c r="L83" s="1"/>
    </row>
    <row r="84" spans="1:2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3B19-5D87-4F28-9CE5-AE90F9E6E9D1}">
  <dimension ref="A1:L2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34684367</v>
      </c>
      <c r="B2" s="1" t="s">
        <v>158</v>
      </c>
      <c r="C2" s="1" t="s">
        <v>159</v>
      </c>
      <c r="D2" s="1">
        <v>3</v>
      </c>
      <c r="E2" s="1" t="s">
        <v>86</v>
      </c>
      <c r="F2" s="1">
        <v>3.6</v>
      </c>
      <c r="G2" s="1">
        <v>4.04</v>
      </c>
      <c r="H2" s="1">
        <v>2024</v>
      </c>
      <c r="I2" s="1">
        <v>13</v>
      </c>
      <c r="J2" s="1" t="s">
        <v>160</v>
      </c>
      <c r="K2" s="1" t="s">
        <v>161</v>
      </c>
      <c r="L2" s="1" t="s">
        <v>162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D0D2-D65A-4A62-902F-E45A833E1BFB}">
  <dimension ref="A1:L4"/>
  <sheetViews>
    <sheetView workbookViewId="0"/>
  </sheetViews>
  <sheetFormatPr defaultRowHeight="15" x14ac:dyDescent="0.25"/>
  <cols>
    <col min="1" max="1" width="13.140625" customWidth="1"/>
    <col min="2" max="2" width="17.85546875" style="1" customWidth="1"/>
    <col min="3" max="3" width="16" style="1" customWidth="1"/>
    <col min="4" max="4" width="15.28515625" style="1" customWidth="1"/>
    <col min="5" max="5" width="15.7109375" style="1" customWidth="1"/>
    <col min="6" max="6" width="9.140625" style="1"/>
    <col min="7" max="7" width="13.42578125" style="1" customWidth="1"/>
    <col min="8" max="8" width="11.140625" style="1" customWidth="1"/>
    <col min="9" max="9" width="19.140625" style="1" customWidth="1"/>
    <col min="10" max="10" width="25.5703125" style="1" customWidth="1"/>
    <col min="11" max="11" width="26.140625" style="1" customWidth="1"/>
    <col min="12" max="12" width="37.28515625" customWidth="1"/>
    <col min="13" max="13" width="9.140625" style="1"/>
    <col min="14" max="14" width="11.7109375" style="1" bestFit="1" customWidth="1"/>
    <col min="15" max="16384" width="9.140625" style="1"/>
  </cols>
  <sheetData>
    <row r="1" spans="1:12" x14ac:dyDescent="0.25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</row>
    <row r="2" spans="1:12" x14ac:dyDescent="0.25">
      <c r="A2" s="1">
        <v>34611048</v>
      </c>
      <c r="B2" s="1" t="s">
        <v>150</v>
      </c>
      <c r="C2" s="1" t="s">
        <v>27</v>
      </c>
      <c r="D2" s="1">
        <v>8</v>
      </c>
      <c r="E2" s="1" t="s">
        <v>86</v>
      </c>
      <c r="F2" s="1">
        <v>0</v>
      </c>
      <c r="G2" s="1">
        <v>3.23</v>
      </c>
      <c r="H2" s="1">
        <v>2024</v>
      </c>
      <c r="I2" s="1">
        <v>18</v>
      </c>
      <c r="J2" s="1" t="s">
        <v>151</v>
      </c>
      <c r="K2" s="1" t="s">
        <v>152</v>
      </c>
      <c r="L2" s="1" t="s">
        <v>153</v>
      </c>
    </row>
    <row r="3" spans="1:12" x14ac:dyDescent="0.25">
      <c r="A3" s="1">
        <v>34780162</v>
      </c>
      <c r="B3" s="1" t="s">
        <v>235</v>
      </c>
      <c r="C3" s="1" t="s">
        <v>14</v>
      </c>
      <c r="D3" s="1">
        <v>9</v>
      </c>
      <c r="E3" s="1" t="s">
        <v>71</v>
      </c>
      <c r="F3" s="1">
        <v>7.6</v>
      </c>
      <c r="G3" s="1">
        <v>4.8600000000000003</v>
      </c>
      <c r="H3" s="1">
        <v>2024</v>
      </c>
      <c r="I3" s="1">
        <v>20</v>
      </c>
      <c r="J3" s="1" t="s">
        <v>236</v>
      </c>
      <c r="K3" s="1" t="s">
        <v>237</v>
      </c>
      <c r="L3" s="1" t="s">
        <v>238</v>
      </c>
    </row>
    <row r="4" spans="1:12" x14ac:dyDescent="0.25">
      <c r="A4" s="1">
        <v>35173029</v>
      </c>
      <c r="B4" s="1" t="s">
        <v>364</v>
      </c>
      <c r="C4" s="1" t="s">
        <v>22</v>
      </c>
      <c r="D4" s="1">
        <v>13</v>
      </c>
      <c r="E4" s="1" t="s">
        <v>86</v>
      </c>
      <c r="F4" s="1">
        <v>3.3</v>
      </c>
      <c r="G4" s="1">
        <v>4.03</v>
      </c>
      <c r="H4" s="1">
        <v>2024</v>
      </c>
      <c r="I4" s="1">
        <v>15</v>
      </c>
      <c r="J4" s="1" t="s">
        <v>365</v>
      </c>
      <c r="K4" s="1" t="s">
        <v>366</v>
      </c>
      <c r="L4" s="1" t="s">
        <v>367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Top 10</vt:lpstr>
      <vt:lpstr>ÁJK (0)</vt:lpstr>
      <vt:lpstr>ÁOK (52)</vt:lpstr>
      <vt:lpstr>BTK (4)</vt:lpstr>
      <vt:lpstr>ETK (2)</vt:lpstr>
      <vt:lpstr>GYTK (4)</vt:lpstr>
      <vt:lpstr>KPVK (0)</vt:lpstr>
      <vt:lpstr>KTK (1)</vt:lpstr>
      <vt:lpstr>MIK (3)</vt:lpstr>
      <vt:lpstr>MK (0)</vt:lpstr>
      <vt:lpstr>TTK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Milánkovics Róbert</cp:lastModifiedBy>
  <dcterms:created xsi:type="dcterms:W3CDTF">2025-09-01T14:19:13Z</dcterms:created>
  <dcterms:modified xsi:type="dcterms:W3CDTF">2025-09-03T07:56:28Z</dcterms:modified>
</cp:coreProperties>
</file>